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1. Производство глянц. заборов" sheetId="1" r:id="rId1"/>
    <sheet name="2. Производство заборов &quot;Паска&quot;" sheetId="2" r:id="rId2"/>
    <sheet name="3. Производство памятников" sheetId="3" r:id="rId3"/>
    <sheet name="4. Декоративные элементы" sheetId="4" r:id="rId4"/>
    <sheet name="5. Как пользоваться" sheetId="5" r:id="rId5"/>
  </sheets>
  <definedNames/>
  <calcPr fullCalcOnLoad="1"/>
</workbook>
</file>

<file path=xl/sharedStrings.xml><?xml version="1.0" encoding="utf-8"?>
<sst xmlns="http://schemas.openxmlformats.org/spreadsheetml/2006/main" count="393" uniqueCount="107">
  <si>
    <t>Сумма, руб.</t>
  </si>
  <si>
    <t>Аренда помещения</t>
  </si>
  <si>
    <t>Прочие расходы, мес</t>
  </si>
  <si>
    <t>Производительность, штук в день</t>
  </si>
  <si>
    <t>Количество рабочих дней в месяц</t>
  </si>
  <si>
    <t>Количество рабочих</t>
  </si>
  <si>
    <t>Количество бухгалтеров</t>
  </si>
  <si>
    <t>НАИМЕНОВАНИЕ</t>
  </si>
  <si>
    <t>ПРОИЗВОДСТВО ЗАБОРНЫХ СЕКЦИЙ 2х0,5х0,04 м  в количестве 40 шт/смену по технологии "Глянцевой поверхности"</t>
  </si>
  <si>
    <t>Наименование</t>
  </si>
  <si>
    <t>Цена</t>
  </si>
  <si>
    <t>Сумма</t>
  </si>
  <si>
    <t>Цемент М500Д0, кг.</t>
  </si>
  <si>
    <t>Пластифицирующая добавка</t>
  </si>
  <si>
    <t>Арматура м.</t>
  </si>
  <si>
    <t>Итого:</t>
  </si>
  <si>
    <t>Кол-во</t>
  </si>
  <si>
    <t>1 т</t>
  </si>
  <si>
    <t>1 кг</t>
  </si>
  <si>
    <t>60-90 кв.м</t>
  </si>
  <si>
    <t>1 кВт</t>
  </si>
  <si>
    <t>Коммунальные платежи</t>
  </si>
  <si>
    <t xml:space="preserve">Стоимость отопления </t>
  </si>
  <si>
    <t>в месяц</t>
  </si>
  <si>
    <t>Реклама</t>
  </si>
  <si>
    <t xml:space="preserve">Зарплата 1 работника </t>
  </si>
  <si>
    <t xml:space="preserve">Зарплата бухгалтера </t>
  </si>
  <si>
    <t>Название вложения</t>
  </si>
  <si>
    <t>Вибростол</t>
  </si>
  <si>
    <t>Стеллажи из ДСП</t>
  </si>
  <si>
    <t>Бетоносмеситель 250 л.</t>
  </si>
  <si>
    <t>Весы напольные электоронные до 150 кг.</t>
  </si>
  <si>
    <t>Весы бытовые настольные до 5 кг.</t>
  </si>
  <si>
    <t>Рыночная цена, руб/шт.</t>
  </si>
  <si>
    <t>Прочее (ведра, мастерки, лопаты, рукавицы и т.д)</t>
  </si>
  <si>
    <t>Статья расхода</t>
  </si>
  <si>
    <t>Итого, руб</t>
  </si>
  <si>
    <t>Материалы для производства за месяц</t>
  </si>
  <si>
    <t>Зарплата работников</t>
  </si>
  <si>
    <t>Зарплата мастеров</t>
  </si>
  <si>
    <t>Зарплата бухгалтеров</t>
  </si>
  <si>
    <t>Налоги (6% с оборота)</t>
  </si>
  <si>
    <t>Аренда</t>
  </si>
  <si>
    <t>Отопление</t>
  </si>
  <si>
    <t>Электричество</t>
  </si>
  <si>
    <t>Прочие коммунальные платежи, мес</t>
  </si>
  <si>
    <t>Расход электричества в день, кВт</t>
  </si>
  <si>
    <t>Сайт</t>
  </si>
  <si>
    <t>Кол-во на на 1 секцию</t>
  </si>
  <si>
    <t>Арматура, д6 мм</t>
  </si>
  <si>
    <t>Гранитный отсев фракция 0-5, кг</t>
  </si>
  <si>
    <t>Пластифицирующая добавка,  кг</t>
  </si>
  <si>
    <t>Пигмент, кг</t>
  </si>
  <si>
    <t>Зарплата управляющего</t>
  </si>
  <si>
    <t>Стоимость фасованного цемента М500Д0  с доставкой</t>
  </si>
  <si>
    <t>Стоимость гранитного отсева фракция 0-5 с доставкой</t>
  </si>
  <si>
    <t xml:space="preserve">Пигмент </t>
  </si>
  <si>
    <t>Стоимость электроэнергии</t>
  </si>
  <si>
    <t>Прочие расходы</t>
  </si>
  <si>
    <t>Статья</t>
  </si>
  <si>
    <t>Затраты на открытие производства</t>
  </si>
  <si>
    <t>Выручка от продажи в месяц</t>
  </si>
  <si>
    <t>Ежемесячные расходы</t>
  </si>
  <si>
    <t>Чистая прибыль в месяц без затрат на открытие</t>
  </si>
  <si>
    <t>Срок окупаемости, месяцев</t>
  </si>
  <si>
    <t>Расхода на 40 шт (в смену)</t>
  </si>
  <si>
    <t>Сумма, руб</t>
  </si>
  <si>
    <t>1. Характеристики производства:</t>
  </si>
  <si>
    <t>2. Затраты на открытие (кап. вложения):</t>
  </si>
  <si>
    <t>3. Стоимость материалов для производства:</t>
  </si>
  <si>
    <t>4. Стоимость материалов необходимых для производства одной заборной секции</t>
  </si>
  <si>
    <t>5. Расходы на производство в месяц</t>
  </si>
  <si>
    <t>6. Расчет окупаемости:</t>
  </si>
  <si>
    <t>Количество упровляющих</t>
  </si>
  <si>
    <t>ПРОИЗВОДСТВО ЗАБОРНЫХ СЕКЦИЙ 2х0,5х0,04 м  в количестве 80 шт/смену по технологии "Пасочки"</t>
  </si>
  <si>
    <t>Зарплата 1 работника от производительности</t>
  </si>
  <si>
    <t>1 плита</t>
  </si>
  <si>
    <t>Арматура, д5 мм</t>
  </si>
  <si>
    <t>ПРОИЗВОДСТВО ритуальных памятников и цветочников</t>
  </si>
  <si>
    <t>Рыночная цена (опт), руб/шт.</t>
  </si>
  <si>
    <t>Формы АБС для заливки бетонных заборов в ассортименте, шт</t>
  </si>
  <si>
    <t>Формы стеклопластиковые для заборов в ассортименте, шт</t>
  </si>
  <si>
    <t>Формы для заливки комлекта (стела и надгробие) в ассортименте, шт</t>
  </si>
  <si>
    <t>Сайт для продаж</t>
  </si>
  <si>
    <t>Песок мытый</t>
  </si>
  <si>
    <t>Стоимость песка речного мытого с доставкой</t>
  </si>
  <si>
    <t>Арматура, д12 мм</t>
  </si>
  <si>
    <t>ПРОИЗВОДСТВО Декоративных элементов</t>
  </si>
  <si>
    <t>Формы для заливки вазонов, цветочников, скамеек, урн (средняя)</t>
  </si>
  <si>
    <t>Оборудование</t>
  </si>
  <si>
    <t>Весы напольные электоронные до 50 кг.</t>
  </si>
  <si>
    <t>Арматура, д6-8 мм</t>
  </si>
  <si>
    <t>1 комплект</t>
  </si>
  <si>
    <t>1 изделие</t>
  </si>
  <si>
    <t>4. Стоимость материалов необходимых для производства одного комплекта (стела и надгробие)</t>
  </si>
  <si>
    <t>4. Стоимость материалов необходимых для производства одного декор. элемента (в среднем)</t>
  </si>
  <si>
    <t>Смазка</t>
  </si>
  <si>
    <t>Краска</t>
  </si>
  <si>
    <t>Рыночная цена (опт), руб/шт. (окрашенного)</t>
  </si>
  <si>
    <t>Зарплата 1 работника от производительности (с покраской)</t>
  </si>
  <si>
    <t>Наше партнерство - Ваш успех!</t>
  </si>
  <si>
    <t>МАСТЕРА ФОРМ</t>
  </si>
  <si>
    <t>Тел: +7 910 324 22 65 МТС; +7 962 306 3489 Билайн</t>
  </si>
  <si>
    <t>Сайт: masteraform.ru</t>
  </si>
  <si>
    <t>Почта: masteraform@mail.ru</t>
  </si>
  <si>
    <t>Пластифицирующая добавка №1</t>
  </si>
  <si>
    <t>Пластифицирующая добавка №2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</si>
</sst>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1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6"/>
      <color indexed="57"/>
      <name val="Times New Roman"/>
      <family val="1"/>
    </font>
    <font>
      <b/>
      <sz val="14"/>
      <color indexed="57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49"/>
      <name val="Times New Roman"/>
      <family val="1"/>
    </font>
    <font>
      <sz val="16"/>
      <color indexed="8"/>
      <name val="Times New Roman"/>
      <family val="0"/>
    </font>
    <font>
      <b/>
      <sz val="16"/>
      <color indexed="30"/>
      <name val="Times New Roman"/>
      <family val="0"/>
    </font>
    <font>
      <b/>
      <sz val="16"/>
      <color indexed="10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70C0"/>
      <name val="Times New Roman"/>
      <family val="1"/>
    </font>
    <font>
      <b/>
      <sz val="16"/>
      <color theme="6" tint="-0.4999699890613556"/>
      <name val="Times New Roman"/>
      <family val="1"/>
    </font>
    <font>
      <b/>
      <sz val="14"/>
      <color theme="6" tint="-0.4999699890613556"/>
      <name val="Times New Roman"/>
      <family val="1"/>
    </font>
    <font>
      <b/>
      <sz val="16"/>
      <color theme="1"/>
      <name val="Times New Roman"/>
      <family val="1"/>
    </font>
    <font>
      <sz val="14"/>
      <color theme="8" tint="-0.24997000396251678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3" fontId="3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 horizontal="center"/>
    </xf>
    <xf numFmtId="0" fontId="3" fillId="0" borderId="10" xfId="53" applyFont="1" applyBorder="1" applyAlignment="1">
      <alignment horizontal="left" vertical="top" wrapText="1"/>
      <protection/>
    </xf>
    <xf numFmtId="3" fontId="4" fillId="0" borderId="10" xfId="53" applyNumberFormat="1" applyFont="1" applyBorder="1" applyAlignment="1" applyProtection="1">
      <alignment horizontal="right" vertical="center" wrapText="1"/>
      <protection locked="0"/>
    </xf>
    <xf numFmtId="3" fontId="4" fillId="0" borderId="10" xfId="53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 horizontal="right"/>
    </xf>
    <xf numFmtId="0" fontId="7" fillId="0" borderId="11" xfId="53" applyFont="1" applyBorder="1" applyAlignment="1">
      <alignment horizontal="left" vertical="top" wrapText="1"/>
      <protection/>
    </xf>
    <xf numFmtId="0" fontId="8" fillId="0" borderId="11" xfId="53" applyFont="1" applyFill="1" applyBorder="1" applyAlignment="1">
      <alignment horizontal="right" vertical="center" wrapText="1"/>
      <protection/>
    </xf>
    <xf numFmtId="4" fontId="8" fillId="0" borderId="11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right" vertical="center" wrapText="1"/>
      <protection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left" vertical="top" wrapText="1"/>
      <protection/>
    </xf>
    <xf numFmtId="0" fontId="2" fillId="0" borderId="12" xfId="53" applyFont="1" applyBorder="1" applyAlignment="1">
      <alignment horizontal="left" vertical="center"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left" wrapText="1" indent="2"/>
      <protection/>
    </xf>
    <xf numFmtId="3" fontId="8" fillId="0" borderId="10" xfId="53" applyNumberFormat="1" applyFont="1" applyBorder="1" applyAlignment="1">
      <alignment wrapText="1"/>
      <protection/>
    </xf>
    <xf numFmtId="3" fontId="8" fillId="0" borderId="10" xfId="0" applyNumberFormat="1" applyFont="1" applyBorder="1" applyAlignment="1">
      <alignment/>
    </xf>
    <xf numFmtId="0" fontId="2" fillId="33" borderId="10" xfId="53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3" fontId="52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52" fillId="0" borderId="15" xfId="0" applyFont="1" applyBorder="1" applyAlignment="1">
      <alignment/>
    </xf>
    <xf numFmtId="172" fontId="6" fillId="0" borderId="0" xfId="53" applyNumberFormat="1" applyFont="1" applyBorder="1" applyAlignment="1" applyProtection="1">
      <alignment horizontal="right" wrapText="1"/>
      <protection locked="0"/>
    </xf>
    <xf numFmtId="172" fontId="6" fillId="0" borderId="0" xfId="53" applyNumberFormat="1" applyFont="1" applyBorder="1" applyAlignment="1">
      <alignment horizontal="right" wrapText="1"/>
      <protection/>
    </xf>
    <xf numFmtId="172" fontId="2" fillId="0" borderId="0" xfId="0" applyNumberFormat="1" applyFont="1" applyAlignment="1">
      <alignment/>
    </xf>
    <xf numFmtId="0" fontId="6" fillId="0" borderId="0" xfId="53" applyFont="1" applyBorder="1" applyAlignment="1">
      <alignment horizontal="right" vertical="top" wrapText="1"/>
      <protection/>
    </xf>
    <xf numFmtId="4" fontId="8" fillId="0" borderId="10" xfId="0" applyNumberFormat="1" applyFont="1" applyBorder="1" applyAlignment="1">
      <alignment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vertical="center" wrapText="1"/>
      <protection/>
    </xf>
    <xf numFmtId="0" fontId="7" fillId="0" borderId="15" xfId="53" applyFont="1" applyBorder="1" applyAlignment="1">
      <alignment horizontal="left" vertical="top" wrapText="1"/>
      <protection/>
    </xf>
    <xf numFmtId="0" fontId="8" fillId="0" borderId="15" xfId="53" applyFont="1" applyFill="1" applyBorder="1" applyAlignment="1">
      <alignment horizontal="right" vertical="center" wrapText="1"/>
      <protection/>
    </xf>
    <xf numFmtId="4" fontId="8" fillId="0" borderId="15" xfId="53" applyNumberFormat="1" applyFont="1" applyFill="1" applyBorder="1" applyAlignment="1">
      <alignment horizontal="right" vertical="center" wrapText="1"/>
      <protection/>
    </xf>
    <xf numFmtId="0" fontId="53" fillId="0" borderId="0" xfId="0" applyFont="1" applyAlignment="1">
      <alignment horizontal="center"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5" fillId="34" borderId="21" xfId="0" applyFont="1" applyFill="1" applyBorder="1" applyAlignment="1">
      <alignment horizontal="center"/>
    </xf>
    <xf numFmtId="0" fontId="55" fillId="34" borderId="22" xfId="0" applyFont="1" applyFill="1" applyBorder="1" applyAlignment="1">
      <alignment horizontal="center"/>
    </xf>
    <xf numFmtId="0" fontId="56" fillId="34" borderId="22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57" fillId="34" borderId="21" xfId="0" applyFont="1" applyFill="1" applyBorder="1" applyAlignment="1">
      <alignment horizontal="center"/>
    </xf>
    <xf numFmtId="0" fontId="57" fillId="34" borderId="22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52" fillId="34" borderId="16" xfId="0" applyFont="1" applyFill="1" applyBorder="1" applyAlignment="1">
      <alignment/>
    </xf>
    <xf numFmtId="0" fontId="52" fillId="34" borderId="17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18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2" fillId="34" borderId="20" xfId="0" applyFont="1" applyFill="1" applyBorder="1" applyAlignment="1">
      <alignment/>
    </xf>
    <xf numFmtId="3" fontId="58" fillId="0" borderId="10" xfId="0" applyNumberFormat="1" applyFont="1" applyBorder="1" applyAlignment="1">
      <alignment/>
    </xf>
    <xf numFmtId="0" fontId="2" fillId="0" borderId="12" xfId="53" applyFont="1" applyBorder="1" applyAlignment="1">
      <alignment horizontal="justify" vertical="center"/>
      <protection/>
    </xf>
    <xf numFmtId="0" fontId="59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5286375</xdr:colOff>
      <xdr:row>0</xdr:row>
      <xdr:rowOff>0</xdr:rowOff>
    </xdr:from>
    <xdr:to>
      <xdr:col>7</xdr:col>
      <xdr:colOff>228600</xdr:colOff>
      <xdr:row>5</xdr:row>
      <xdr:rowOff>0</xdr:rowOff>
    </xdr:to>
    <xdr:pic>
      <xdr:nvPicPr>
        <xdr:cNvPr id="1" name="Рисунок 1" descr="Карта России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4457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5</xdr:row>
      <xdr:rowOff>9525</xdr:rowOff>
    </xdr:from>
    <xdr:ext cx="10572750" cy="800100"/>
    <xdr:sp>
      <xdr:nvSpPr>
        <xdr:cNvPr id="2" name="TextBox 2"/>
        <xdr:cNvSpPr txBox="1">
          <a:spLocks noChangeArrowheads="1"/>
        </xdr:cNvSpPr>
      </xdr:nvSpPr>
      <xdr:spPr>
        <a:xfrm>
          <a:off x="647700" y="1266825"/>
          <a:ext cx="1057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Внимание!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 зависимости от региона РФ ВЫ можете менять стоомость материалов и услуг (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цифры выделенные </a:t>
          </a:r>
          <a:r>
            <a:rPr lang="en-US" cap="none" sz="16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синим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),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цифры выделенные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красным цветом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это результат подстановки и их корректировать самому не рекомендуется.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5286375</xdr:colOff>
      <xdr:row>0</xdr:row>
      <xdr:rowOff>0</xdr:rowOff>
    </xdr:from>
    <xdr:to>
      <xdr:col>7</xdr:col>
      <xdr:colOff>228600</xdr:colOff>
      <xdr:row>5</xdr:row>
      <xdr:rowOff>0</xdr:rowOff>
    </xdr:to>
    <xdr:pic>
      <xdr:nvPicPr>
        <xdr:cNvPr id="1" name="Рисунок 1" descr="Карта России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4457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</xdr:colOff>
      <xdr:row>5</xdr:row>
      <xdr:rowOff>161925</xdr:rowOff>
    </xdr:from>
    <xdr:ext cx="10572750" cy="800100"/>
    <xdr:sp>
      <xdr:nvSpPr>
        <xdr:cNvPr id="2" name="TextBox 2"/>
        <xdr:cNvSpPr txBox="1">
          <a:spLocks noChangeArrowheads="1"/>
        </xdr:cNvSpPr>
      </xdr:nvSpPr>
      <xdr:spPr>
        <a:xfrm>
          <a:off x="657225" y="1419225"/>
          <a:ext cx="1057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Внимание!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 зависимости от региона РФ ВЫ можете менять стоомость материалов и услуг (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цифры выделенные </a:t>
          </a:r>
          <a:r>
            <a:rPr lang="en-US" cap="none" sz="16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синим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),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цифры выделенные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красным цветом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это результат подстановки и их корректировать самому не рекомендуется.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5286375</xdr:colOff>
      <xdr:row>0</xdr:row>
      <xdr:rowOff>0</xdr:rowOff>
    </xdr:from>
    <xdr:to>
      <xdr:col>7</xdr:col>
      <xdr:colOff>228600</xdr:colOff>
      <xdr:row>5</xdr:row>
      <xdr:rowOff>0</xdr:rowOff>
    </xdr:to>
    <xdr:pic>
      <xdr:nvPicPr>
        <xdr:cNvPr id="1" name="Рисунок 1" descr="Карта России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4610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10572750" cy="800100"/>
    <xdr:sp>
      <xdr:nvSpPr>
        <xdr:cNvPr id="2" name="TextBox 2"/>
        <xdr:cNvSpPr txBox="1">
          <a:spLocks noChangeArrowheads="1"/>
        </xdr:cNvSpPr>
      </xdr:nvSpPr>
      <xdr:spPr>
        <a:xfrm>
          <a:off x="609600" y="1495425"/>
          <a:ext cx="1057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Внимание!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 зависимости от региона РФ ВЫ можете менять стоомость материалов и услуг (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цифры выделенные </a:t>
          </a:r>
          <a:r>
            <a:rPr lang="en-US" cap="none" sz="16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синим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),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цифры выделенные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красным цветом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это результат подстановки и их корректировать самому не рекомендуется.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5286375</xdr:colOff>
      <xdr:row>0</xdr:row>
      <xdr:rowOff>0</xdr:rowOff>
    </xdr:from>
    <xdr:to>
      <xdr:col>7</xdr:col>
      <xdr:colOff>228600</xdr:colOff>
      <xdr:row>5</xdr:row>
      <xdr:rowOff>0</xdr:rowOff>
    </xdr:to>
    <xdr:pic>
      <xdr:nvPicPr>
        <xdr:cNvPr id="1" name="Рисунок 1" descr="Карта России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4610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10572750" cy="800100"/>
    <xdr:sp>
      <xdr:nvSpPr>
        <xdr:cNvPr id="2" name="TextBox 2"/>
        <xdr:cNvSpPr txBox="1">
          <a:spLocks noChangeArrowheads="1"/>
        </xdr:cNvSpPr>
      </xdr:nvSpPr>
      <xdr:spPr>
        <a:xfrm>
          <a:off x="609600" y="1495425"/>
          <a:ext cx="1057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Внимание!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 зависимости от региона РФ ВЫ можете менять стоомость материалов и услуг (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цифры выделенные </a:t>
          </a:r>
          <a:r>
            <a:rPr lang="en-US" cap="none" sz="16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синим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),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цифры выделенные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красным цветом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это результат подстановки и их корректировать самому не рекомендуется.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4829175</xdr:colOff>
      <xdr:row>0</xdr:row>
      <xdr:rowOff>0</xdr:rowOff>
    </xdr:from>
    <xdr:to>
      <xdr:col>10</xdr:col>
      <xdr:colOff>600075</xdr:colOff>
      <xdr:row>4</xdr:row>
      <xdr:rowOff>228600</xdr:rowOff>
    </xdr:to>
    <xdr:pic>
      <xdr:nvPicPr>
        <xdr:cNvPr id="1" name="Рисунок 1" descr="Карта России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0"/>
          <a:ext cx="514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1171575</xdr:colOff>
      <xdr:row>11</xdr:row>
      <xdr:rowOff>57150</xdr:rowOff>
    </xdr:from>
    <xdr:ext cx="2619375" cy="266700"/>
    <xdr:sp>
      <xdr:nvSpPr>
        <xdr:cNvPr id="2" name="TextBox 2"/>
        <xdr:cNvSpPr txBox="1">
          <a:spLocks noChangeArrowheads="1"/>
        </xdr:cNvSpPr>
      </xdr:nvSpPr>
      <xdr:spPr>
        <a:xfrm>
          <a:off x="1514475" y="2457450"/>
          <a:ext cx="2619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81"/>
  <sheetViews>
    <sheetView zoomScalePageLayoutView="0" workbookViewId="0" topLeftCell="A1">
      <pane ySplit="1" topLeftCell="A71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1" width="9.140625" style="1" customWidth="1"/>
    <col min="2" max="2" width="79.28125" style="1" customWidth="1"/>
    <col min="3" max="3" width="16.28125" style="1" customWidth="1"/>
    <col min="4" max="4" width="14.8515625" style="1" customWidth="1"/>
    <col min="5" max="5" width="14.00390625" style="1" customWidth="1"/>
    <col min="6" max="16384" width="9.140625" style="1" customWidth="1"/>
  </cols>
  <sheetData>
    <row r="1" spans="2:7" ht="20.25">
      <c r="B1" s="58" t="s">
        <v>101</v>
      </c>
      <c r="C1" s="62"/>
      <c r="D1" s="62"/>
      <c r="E1" s="62"/>
      <c r="F1" s="62"/>
      <c r="G1" s="63"/>
    </row>
    <row r="2" spans="2:7" ht="20.25">
      <c r="B2" s="59" t="s">
        <v>100</v>
      </c>
      <c r="C2" s="64"/>
      <c r="D2" s="64"/>
      <c r="E2" s="64"/>
      <c r="F2" s="64"/>
      <c r="G2" s="65"/>
    </row>
    <row r="3" spans="2:7" ht="20.25">
      <c r="B3" s="59" t="s">
        <v>103</v>
      </c>
      <c r="C3" s="64"/>
      <c r="D3" s="64"/>
      <c r="E3" s="64"/>
      <c r="F3" s="64"/>
      <c r="G3" s="65"/>
    </row>
    <row r="4" spans="2:7" ht="18.75">
      <c r="B4" s="60" t="s">
        <v>104</v>
      </c>
      <c r="C4" s="64"/>
      <c r="D4" s="64"/>
      <c r="E4" s="64"/>
      <c r="F4" s="64"/>
      <c r="G4" s="65"/>
    </row>
    <row r="5" spans="2:7" ht="19.5" thickBot="1">
      <c r="B5" s="61" t="s">
        <v>102</v>
      </c>
      <c r="C5" s="66"/>
      <c r="D5" s="66"/>
      <c r="E5" s="66"/>
      <c r="F5" s="66"/>
      <c r="G5" s="67"/>
    </row>
    <row r="6" ht="18.75">
      <c r="B6" s="47"/>
    </row>
    <row r="7" spans="2:28" ht="18.7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ht="18.75">
      <c r="B8" s="9"/>
    </row>
    <row r="9" ht="18.75">
      <c r="B9" s="9"/>
    </row>
    <row r="10" spans="2:4" ht="18.75">
      <c r="B10" s="11" t="s">
        <v>8</v>
      </c>
      <c r="C10" s="11"/>
      <c r="D10" s="11"/>
    </row>
    <row r="12" spans="2:3" ht="18.75">
      <c r="B12" s="2" t="s">
        <v>67</v>
      </c>
      <c r="C12" s="3"/>
    </row>
    <row r="13" spans="2:3" ht="18.75">
      <c r="B13" s="29" t="s">
        <v>7</v>
      </c>
      <c r="C13" s="29"/>
    </row>
    <row r="14" spans="2:3" ht="18.75">
      <c r="B14" s="14" t="s">
        <v>3</v>
      </c>
      <c r="C14" s="15">
        <v>40</v>
      </c>
    </row>
    <row r="15" spans="2:3" ht="18.75">
      <c r="B15" s="14" t="s">
        <v>4</v>
      </c>
      <c r="C15" s="16">
        <v>22</v>
      </c>
    </row>
    <row r="16" spans="2:3" ht="18.75">
      <c r="B16" s="14" t="s">
        <v>33</v>
      </c>
      <c r="C16" s="16">
        <v>500</v>
      </c>
    </row>
    <row r="17" spans="2:3" ht="18.75">
      <c r="B17" s="14" t="s">
        <v>5</v>
      </c>
      <c r="C17" s="16">
        <v>2</v>
      </c>
    </row>
    <row r="18" spans="2:3" ht="18.75">
      <c r="B18" s="14" t="s">
        <v>73</v>
      </c>
      <c r="C18" s="16">
        <v>1</v>
      </c>
    </row>
    <row r="19" spans="2:3" ht="18.75">
      <c r="B19" s="14" t="s">
        <v>6</v>
      </c>
      <c r="C19" s="16">
        <v>1</v>
      </c>
    </row>
    <row r="20" spans="2:3" ht="18.75">
      <c r="B20" s="4" t="s">
        <v>46</v>
      </c>
      <c r="C20" s="5">
        <v>14</v>
      </c>
    </row>
    <row r="22" spans="2:5" ht="18.75">
      <c r="B22" s="2" t="s">
        <v>68</v>
      </c>
      <c r="C22" s="3"/>
      <c r="D22" s="3"/>
      <c r="E22" s="3"/>
    </row>
    <row r="23" spans="2:5" ht="18.75">
      <c r="B23" s="10" t="s">
        <v>27</v>
      </c>
      <c r="C23" s="29" t="s">
        <v>16</v>
      </c>
      <c r="D23" s="10" t="s">
        <v>10</v>
      </c>
      <c r="E23" s="10" t="s">
        <v>11</v>
      </c>
    </row>
    <row r="24" spans="2:5" ht="18.75">
      <c r="B24" s="4" t="s">
        <v>80</v>
      </c>
      <c r="C24" s="4">
        <v>120</v>
      </c>
      <c r="D24" s="68">
        <v>1350</v>
      </c>
      <c r="E24" s="8">
        <f>C24*D24</f>
        <v>162000</v>
      </c>
    </row>
    <row r="25" spans="2:5" ht="18.75">
      <c r="B25" s="4" t="s">
        <v>28</v>
      </c>
      <c r="C25" s="4">
        <v>1</v>
      </c>
      <c r="D25" s="68">
        <v>40000</v>
      </c>
      <c r="E25" s="8">
        <f aca="true" t="shared" si="0" ref="E25:E31">C25*D25</f>
        <v>40000</v>
      </c>
    </row>
    <row r="26" spans="2:5" ht="18.75">
      <c r="B26" s="4" t="s">
        <v>29</v>
      </c>
      <c r="C26" s="4">
        <v>80</v>
      </c>
      <c r="D26" s="68">
        <v>920</v>
      </c>
      <c r="E26" s="8">
        <f t="shared" si="0"/>
        <v>73600</v>
      </c>
    </row>
    <row r="27" spans="2:5" ht="18.75">
      <c r="B27" s="4" t="s">
        <v>30</v>
      </c>
      <c r="C27" s="4">
        <v>1</v>
      </c>
      <c r="D27" s="68">
        <v>25000</v>
      </c>
      <c r="E27" s="8">
        <f t="shared" si="0"/>
        <v>25000</v>
      </c>
    </row>
    <row r="28" spans="2:5" ht="18.75">
      <c r="B28" s="4" t="s">
        <v>31</v>
      </c>
      <c r="C28" s="4">
        <v>1</v>
      </c>
      <c r="D28" s="68">
        <v>12000</v>
      </c>
      <c r="E28" s="8">
        <f t="shared" si="0"/>
        <v>12000</v>
      </c>
    </row>
    <row r="29" spans="2:5" ht="18.75">
      <c r="B29" s="4" t="s">
        <v>32</v>
      </c>
      <c r="C29" s="4">
        <v>1</v>
      </c>
      <c r="D29" s="68">
        <v>3000</v>
      </c>
      <c r="E29" s="8">
        <f t="shared" si="0"/>
        <v>3000</v>
      </c>
    </row>
    <row r="30" spans="2:5" ht="18.75">
      <c r="B30" s="4" t="s">
        <v>47</v>
      </c>
      <c r="C30" s="4">
        <v>1</v>
      </c>
      <c r="D30" s="68">
        <v>10000</v>
      </c>
      <c r="E30" s="8">
        <f t="shared" si="0"/>
        <v>10000</v>
      </c>
    </row>
    <row r="31" spans="2:5" ht="18.75">
      <c r="B31" s="4" t="s">
        <v>34</v>
      </c>
      <c r="C31" s="4">
        <v>1</v>
      </c>
      <c r="D31" s="68">
        <v>22000</v>
      </c>
      <c r="E31" s="8">
        <f t="shared" si="0"/>
        <v>22000</v>
      </c>
    </row>
    <row r="32" spans="2:5" ht="18.75">
      <c r="B32" s="17" t="s">
        <v>15</v>
      </c>
      <c r="C32" s="3"/>
      <c r="D32" s="17"/>
      <c r="E32" s="39">
        <f>SUM(E24:E31)</f>
        <v>347600</v>
      </c>
    </row>
    <row r="34" spans="2:3" ht="18.75">
      <c r="B34" s="2" t="s">
        <v>69</v>
      </c>
      <c r="C34" s="3"/>
    </row>
    <row r="35" spans="2:4" ht="18.75">
      <c r="B35" s="33" t="s">
        <v>9</v>
      </c>
      <c r="C35" s="10" t="s">
        <v>16</v>
      </c>
      <c r="D35" s="10" t="s">
        <v>0</v>
      </c>
    </row>
    <row r="36" spans="2:4" ht="18.75">
      <c r="B36" s="35" t="s">
        <v>54</v>
      </c>
      <c r="C36" s="32" t="s">
        <v>17</v>
      </c>
      <c r="D36" s="12">
        <v>4900</v>
      </c>
    </row>
    <row r="37" spans="2:4" ht="18.75">
      <c r="B37" s="35" t="s">
        <v>55</v>
      </c>
      <c r="C37" s="32" t="s">
        <v>17</v>
      </c>
      <c r="D37" s="12">
        <v>1000</v>
      </c>
    </row>
    <row r="38" spans="2:4" ht="18.75">
      <c r="B38" s="36" t="s">
        <v>13</v>
      </c>
      <c r="C38" s="32" t="s">
        <v>18</v>
      </c>
      <c r="D38" s="12">
        <v>40</v>
      </c>
    </row>
    <row r="39" spans="2:4" ht="18.75">
      <c r="B39" s="36" t="s">
        <v>56</v>
      </c>
      <c r="C39" s="32" t="s">
        <v>18</v>
      </c>
      <c r="D39" s="12">
        <v>80</v>
      </c>
    </row>
    <row r="40" spans="2:4" ht="18.75">
      <c r="B40" s="36" t="s">
        <v>49</v>
      </c>
      <c r="C40" s="32" t="s">
        <v>18</v>
      </c>
      <c r="D40" s="12">
        <v>34</v>
      </c>
    </row>
    <row r="41" spans="2:4" ht="18.75">
      <c r="B41" s="35" t="s">
        <v>75</v>
      </c>
      <c r="C41" s="32" t="s">
        <v>76</v>
      </c>
      <c r="D41" s="12">
        <v>35</v>
      </c>
    </row>
    <row r="42" spans="2:4" ht="18.75">
      <c r="B42" s="34" t="s">
        <v>53</v>
      </c>
      <c r="C42" s="13" t="s">
        <v>23</v>
      </c>
      <c r="D42" s="12">
        <v>30000</v>
      </c>
    </row>
    <row r="43" spans="2:4" ht="18.75">
      <c r="B43" s="4" t="s">
        <v>26</v>
      </c>
      <c r="C43" s="13" t="s">
        <v>23</v>
      </c>
      <c r="D43" s="12">
        <v>20000</v>
      </c>
    </row>
    <row r="44" spans="2:4" ht="18.75">
      <c r="B44" s="4" t="s">
        <v>1</v>
      </c>
      <c r="C44" s="13" t="s">
        <v>19</v>
      </c>
      <c r="D44" s="12">
        <v>30000</v>
      </c>
    </row>
    <row r="45" spans="2:4" ht="18.75">
      <c r="B45" s="4" t="s">
        <v>57</v>
      </c>
      <c r="C45" s="13" t="s">
        <v>20</v>
      </c>
      <c r="D45" s="12">
        <v>2.1</v>
      </c>
    </row>
    <row r="46" spans="2:4" ht="18.75">
      <c r="B46" s="7" t="s">
        <v>22</v>
      </c>
      <c r="C46" s="13" t="s">
        <v>23</v>
      </c>
      <c r="D46" s="12">
        <v>12000</v>
      </c>
    </row>
    <row r="47" spans="2:4" ht="18.75">
      <c r="B47" s="7" t="s">
        <v>21</v>
      </c>
      <c r="C47" s="13" t="s">
        <v>23</v>
      </c>
      <c r="D47" s="12">
        <v>3000</v>
      </c>
    </row>
    <row r="48" spans="2:4" ht="18.75">
      <c r="B48" s="4" t="s">
        <v>58</v>
      </c>
      <c r="C48" s="13" t="s">
        <v>23</v>
      </c>
      <c r="D48" s="12">
        <v>2000</v>
      </c>
    </row>
    <row r="49" spans="2:4" ht="18.75">
      <c r="B49" s="7" t="s">
        <v>24</v>
      </c>
      <c r="C49" s="13" t="s">
        <v>23</v>
      </c>
      <c r="D49" s="12">
        <v>9000</v>
      </c>
    </row>
    <row r="51" spans="2:5" ht="18.75">
      <c r="B51" s="69" t="s">
        <v>70</v>
      </c>
      <c r="C51" s="69"/>
      <c r="D51" s="69"/>
      <c r="E51" s="69"/>
    </row>
    <row r="52" spans="2:5" ht="56.25">
      <c r="B52" s="42" t="s">
        <v>9</v>
      </c>
      <c r="C52" s="43" t="s">
        <v>48</v>
      </c>
      <c r="D52" s="42" t="s">
        <v>10</v>
      </c>
      <c r="E52" s="42" t="s">
        <v>65</v>
      </c>
    </row>
    <row r="53" spans="2:5" ht="18.75">
      <c r="B53" s="44" t="s">
        <v>12</v>
      </c>
      <c r="C53" s="45">
        <v>20</v>
      </c>
      <c r="D53" s="46">
        <f>D36*C53/1000</f>
        <v>98</v>
      </c>
      <c r="E53" s="46">
        <f>D53*C14</f>
        <v>3920</v>
      </c>
    </row>
    <row r="54" spans="2:5" ht="18.75">
      <c r="B54" s="35" t="s">
        <v>50</v>
      </c>
      <c r="C54" s="45">
        <v>56</v>
      </c>
      <c r="D54" s="46">
        <f>D37*C54/1000</f>
        <v>56</v>
      </c>
      <c r="E54" s="46">
        <f>D54*C14</f>
        <v>2240</v>
      </c>
    </row>
    <row r="55" spans="2:5" ht="18.75">
      <c r="B55" s="36" t="s">
        <v>51</v>
      </c>
      <c r="C55" s="45">
        <v>0.3</v>
      </c>
      <c r="D55" s="46">
        <f>D38*C55</f>
        <v>12</v>
      </c>
      <c r="E55" s="46">
        <f>D55*C55*C14</f>
        <v>144</v>
      </c>
    </row>
    <row r="56" spans="2:5" ht="18.75">
      <c r="B56" s="36" t="s">
        <v>52</v>
      </c>
      <c r="C56" s="45">
        <v>0.35</v>
      </c>
      <c r="D56" s="46">
        <f>D39*C56</f>
        <v>28</v>
      </c>
      <c r="E56" s="46">
        <f>D56*C56*C14</f>
        <v>391.99999999999994</v>
      </c>
    </row>
    <row r="57" spans="2:5" ht="18.75">
      <c r="B57" s="36" t="s">
        <v>14</v>
      </c>
      <c r="C57" s="45">
        <v>0.7</v>
      </c>
      <c r="D57" s="46">
        <f>C57*D40</f>
        <v>23.799999999999997</v>
      </c>
      <c r="E57" s="46">
        <f>D57*C57*C14</f>
        <v>666.3999999999999</v>
      </c>
    </row>
    <row r="58" spans="2:5" ht="18.75">
      <c r="B58" s="40" t="s">
        <v>15</v>
      </c>
      <c r="C58" s="23"/>
      <c r="D58" s="38">
        <f>SUM(D53:D57)</f>
        <v>217.8</v>
      </c>
      <c r="E58" s="37">
        <f>SUM(E53:E57)</f>
        <v>7362.4</v>
      </c>
    </row>
    <row r="60" spans="2:4" ht="18.75">
      <c r="B60" s="24" t="s">
        <v>71</v>
      </c>
      <c r="C60" s="24"/>
      <c r="D60" s="24"/>
    </row>
    <row r="61" spans="2:4" ht="18.75">
      <c r="B61" s="29" t="s">
        <v>35</v>
      </c>
      <c r="C61" s="29"/>
      <c r="D61" s="29" t="s">
        <v>36</v>
      </c>
    </row>
    <row r="62" spans="2:4" ht="18.75">
      <c r="B62" s="25" t="s">
        <v>37</v>
      </c>
      <c r="C62" s="26"/>
      <c r="D62" s="27">
        <f>E58*C15</f>
        <v>161972.8</v>
      </c>
    </row>
    <row r="63" spans="2:4" ht="18.75">
      <c r="B63" s="25" t="s">
        <v>38</v>
      </c>
      <c r="C63" s="26"/>
      <c r="D63" s="27">
        <f>C14*C15*C17*D41</f>
        <v>61600</v>
      </c>
    </row>
    <row r="64" spans="2:4" ht="18.75">
      <c r="B64" s="25" t="s">
        <v>53</v>
      </c>
      <c r="C64" s="26"/>
      <c r="D64" s="27">
        <f>D42*C18</f>
        <v>30000</v>
      </c>
    </row>
    <row r="65" spans="2:4" ht="18.75">
      <c r="B65" s="25" t="s">
        <v>40</v>
      </c>
      <c r="C65" s="26"/>
      <c r="D65" s="27">
        <f>D43*C19</f>
        <v>20000</v>
      </c>
    </row>
    <row r="66" spans="2:4" ht="18.75">
      <c r="B66" s="25" t="s">
        <v>41</v>
      </c>
      <c r="C66" s="26"/>
      <c r="D66" s="27">
        <f>C78*6%</f>
        <v>26400</v>
      </c>
    </row>
    <row r="67" spans="2:4" ht="18.75">
      <c r="B67" s="25" t="s">
        <v>42</v>
      </c>
      <c r="C67" s="26"/>
      <c r="D67" s="27">
        <f>D44</f>
        <v>30000</v>
      </c>
    </row>
    <row r="68" spans="2:4" ht="18.75">
      <c r="B68" s="25" t="s">
        <v>43</v>
      </c>
      <c r="C68" s="26"/>
      <c r="D68" s="27">
        <f>D46</f>
        <v>12000</v>
      </c>
    </row>
    <row r="69" spans="2:4" ht="18.75">
      <c r="B69" s="25" t="s">
        <v>44</v>
      </c>
      <c r="C69" s="26"/>
      <c r="D69" s="27">
        <f>D45*C20*C15</f>
        <v>646.8000000000001</v>
      </c>
    </row>
    <row r="70" spans="2:4" ht="18.75">
      <c r="B70" s="7" t="s">
        <v>45</v>
      </c>
      <c r="C70" s="6"/>
      <c r="D70" s="28">
        <f>D47</f>
        <v>3000</v>
      </c>
    </row>
    <row r="71" spans="2:4" ht="18.75">
      <c r="B71" s="7" t="s">
        <v>24</v>
      </c>
      <c r="C71" s="6"/>
      <c r="D71" s="28">
        <f>D49</f>
        <v>9000</v>
      </c>
    </row>
    <row r="72" spans="2:4" ht="18.75">
      <c r="B72" s="4" t="s">
        <v>2</v>
      </c>
      <c r="C72" s="6"/>
      <c r="D72" s="28">
        <f>D48</f>
        <v>2000</v>
      </c>
    </row>
    <row r="73" spans="2:4" ht="18.75">
      <c r="B73" s="40" t="s">
        <v>15</v>
      </c>
      <c r="D73" s="39">
        <f>SUM(D62:D72)</f>
        <v>356619.6</v>
      </c>
    </row>
    <row r="75" ht="18.75">
      <c r="B75" s="2" t="s">
        <v>72</v>
      </c>
    </row>
    <row r="76" spans="2:3" ht="18.75">
      <c r="B76" s="10" t="s">
        <v>59</v>
      </c>
      <c r="C76" s="10" t="s">
        <v>66</v>
      </c>
    </row>
    <row r="77" spans="2:3" ht="18.75">
      <c r="B77" s="6" t="s">
        <v>60</v>
      </c>
      <c r="C77" s="28">
        <f>E32</f>
        <v>347600</v>
      </c>
    </row>
    <row r="78" spans="2:3" ht="18.75">
      <c r="B78" s="6" t="s">
        <v>61</v>
      </c>
      <c r="C78" s="28">
        <f>C14*C15*C16</f>
        <v>440000</v>
      </c>
    </row>
    <row r="79" spans="2:3" ht="18.75">
      <c r="B79" s="6" t="s">
        <v>62</v>
      </c>
      <c r="C79" s="28">
        <f>D73</f>
        <v>356619.6</v>
      </c>
    </row>
    <row r="80" spans="2:3" ht="18.75">
      <c r="B80" s="6" t="s">
        <v>63</v>
      </c>
      <c r="C80" s="28">
        <f>C78-C79</f>
        <v>83380.40000000002</v>
      </c>
    </row>
    <row r="81" spans="2:3" ht="18.75">
      <c r="B81" s="6" t="s">
        <v>64</v>
      </c>
      <c r="C81" s="41">
        <f>C77/C80</f>
        <v>4.1688454360976905</v>
      </c>
    </row>
  </sheetData>
  <sheetProtection/>
  <mergeCells count="2">
    <mergeCell ref="B51:E51"/>
    <mergeCell ref="B7:AB7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82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D59" sqref="D59"/>
    </sheetView>
  </sheetViews>
  <sheetFormatPr defaultColWidth="9.140625" defaultRowHeight="15"/>
  <cols>
    <col min="1" max="1" width="9.140625" style="1" customWidth="1"/>
    <col min="2" max="2" width="79.28125" style="1" customWidth="1"/>
    <col min="3" max="3" width="16.28125" style="1" customWidth="1"/>
    <col min="4" max="4" width="14.8515625" style="1" customWidth="1"/>
    <col min="5" max="5" width="14.00390625" style="1" customWidth="1"/>
    <col min="6" max="16384" width="9.140625" style="1" customWidth="1"/>
  </cols>
  <sheetData>
    <row r="1" spans="2:7" ht="20.25">
      <c r="B1" s="58" t="s">
        <v>101</v>
      </c>
      <c r="C1" s="48"/>
      <c r="D1" s="48"/>
      <c r="E1" s="48"/>
      <c r="F1" s="48"/>
      <c r="G1" s="49"/>
    </row>
    <row r="2" spans="2:7" ht="20.25">
      <c r="B2" s="59" t="s">
        <v>100</v>
      </c>
      <c r="C2" s="50"/>
      <c r="D2" s="50"/>
      <c r="E2" s="50"/>
      <c r="F2" s="50"/>
      <c r="G2" s="51"/>
    </row>
    <row r="3" spans="2:7" ht="20.25">
      <c r="B3" s="59" t="s">
        <v>103</v>
      </c>
      <c r="C3" s="50"/>
      <c r="D3" s="50"/>
      <c r="E3" s="50"/>
      <c r="F3" s="50"/>
      <c r="G3" s="51"/>
    </row>
    <row r="4" spans="2:7" ht="18.75">
      <c r="B4" s="60" t="s">
        <v>104</v>
      </c>
      <c r="C4" s="50"/>
      <c r="D4" s="50"/>
      <c r="E4" s="50"/>
      <c r="F4" s="50"/>
      <c r="G4" s="51"/>
    </row>
    <row r="5" spans="2:7" ht="19.5" thickBot="1">
      <c r="B5" s="61" t="s">
        <v>102</v>
      </c>
      <c r="C5" s="52"/>
      <c r="D5" s="52"/>
      <c r="E5" s="52"/>
      <c r="F5" s="52"/>
      <c r="G5" s="53"/>
    </row>
    <row r="6" ht="18.75"/>
    <row r="7" spans="2:28" ht="18.7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ht="18.75">
      <c r="B8" s="9"/>
    </row>
    <row r="9" ht="18.75">
      <c r="B9" s="9"/>
    </row>
    <row r="10" ht="18.75">
      <c r="B10" s="9"/>
    </row>
    <row r="11" spans="2:4" ht="18.75">
      <c r="B11" s="11" t="s">
        <v>74</v>
      </c>
      <c r="C11" s="11"/>
      <c r="D11" s="11"/>
    </row>
    <row r="13" spans="2:3" ht="18.75">
      <c r="B13" s="2" t="s">
        <v>67</v>
      </c>
      <c r="C13" s="3"/>
    </row>
    <row r="14" spans="2:3" ht="18.75">
      <c r="B14" s="29" t="s">
        <v>7</v>
      </c>
      <c r="C14" s="29"/>
    </row>
    <row r="15" spans="2:3" ht="18.75">
      <c r="B15" s="14" t="s">
        <v>3</v>
      </c>
      <c r="C15" s="15">
        <v>80</v>
      </c>
    </row>
    <row r="16" spans="2:3" ht="18.75">
      <c r="B16" s="14" t="s">
        <v>4</v>
      </c>
      <c r="C16" s="16">
        <v>22</v>
      </c>
    </row>
    <row r="17" spans="2:3" ht="18.75">
      <c r="B17" s="14" t="s">
        <v>33</v>
      </c>
      <c r="C17" s="16">
        <v>280</v>
      </c>
    </row>
    <row r="18" spans="2:3" ht="18.75">
      <c r="B18" s="14" t="s">
        <v>5</v>
      </c>
      <c r="C18" s="16">
        <v>2</v>
      </c>
    </row>
    <row r="19" spans="2:3" ht="18.75">
      <c r="B19" s="14" t="s">
        <v>73</v>
      </c>
      <c r="C19" s="16">
        <v>1</v>
      </c>
    </row>
    <row r="20" spans="2:3" ht="18.75">
      <c r="B20" s="14" t="s">
        <v>6</v>
      </c>
      <c r="C20" s="16">
        <v>1</v>
      </c>
    </row>
    <row r="21" spans="2:3" ht="18.75">
      <c r="B21" s="4" t="s">
        <v>46</v>
      </c>
      <c r="C21" s="5">
        <v>12</v>
      </c>
    </row>
    <row r="23" spans="2:5" ht="18.75">
      <c r="B23" s="2" t="s">
        <v>68</v>
      </c>
      <c r="C23" s="3"/>
      <c r="D23" s="3"/>
      <c r="E23" s="3"/>
    </row>
    <row r="24" spans="2:5" ht="18.75">
      <c r="B24" s="10" t="s">
        <v>27</v>
      </c>
      <c r="C24" s="29" t="s">
        <v>16</v>
      </c>
      <c r="D24" s="10" t="s">
        <v>10</v>
      </c>
      <c r="E24" s="10" t="s">
        <v>11</v>
      </c>
    </row>
    <row r="25" spans="2:5" ht="18.75">
      <c r="B25" s="4" t="s">
        <v>81</v>
      </c>
      <c r="C25" s="4">
        <v>6</v>
      </c>
      <c r="D25" s="8">
        <v>12800</v>
      </c>
      <c r="E25" s="8">
        <f>C25*D25</f>
        <v>76800</v>
      </c>
    </row>
    <row r="26" spans="2:5" ht="18.75">
      <c r="B26" s="4" t="s">
        <v>28</v>
      </c>
      <c r="C26" s="4">
        <v>1</v>
      </c>
      <c r="D26" s="8">
        <v>25000</v>
      </c>
      <c r="E26" s="8">
        <f aca="true" t="shared" si="0" ref="E26:E32">C26*D26</f>
        <v>25000</v>
      </c>
    </row>
    <row r="27" spans="2:5" ht="18.75">
      <c r="B27" s="4" t="s">
        <v>29</v>
      </c>
      <c r="C27" s="4">
        <v>90</v>
      </c>
      <c r="D27" s="8">
        <v>500</v>
      </c>
      <c r="E27" s="8">
        <f t="shared" si="0"/>
        <v>45000</v>
      </c>
    </row>
    <row r="28" spans="2:5" ht="18.75">
      <c r="B28" s="4" t="s">
        <v>30</v>
      </c>
      <c r="C28" s="4">
        <v>1</v>
      </c>
      <c r="D28" s="8">
        <v>25000</v>
      </c>
      <c r="E28" s="8">
        <f t="shared" si="0"/>
        <v>25000</v>
      </c>
    </row>
    <row r="29" spans="2:5" ht="18.75">
      <c r="B29" s="4" t="s">
        <v>31</v>
      </c>
      <c r="C29" s="4">
        <v>1</v>
      </c>
      <c r="D29" s="8">
        <v>12000</v>
      </c>
      <c r="E29" s="8">
        <f t="shared" si="0"/>
        <v>12000</v>
      </c>
    </row>
    <row r="30" spans="2:5" ht="18.75">
      <c r="B30" s="4" t="s">
        <v>32</v>
      </c>
      <c r="C30" s="4">
        <v>1</v>
      </c>
      <c r="D30" s="8">
        <v>3000</v>
      </c>
      <c r="E30" s="8">
        <f t="shared" si="0"/>
        <v>3000</v>
      </c>
    </row>
    <row r="31" spans="2:5" ht="18.75">
      <c r="B31" s="4" t="s">
        <v>47</v>
      </c>
      <c r="C31" s="4">
        <v>1</v>
      </c>
      <c r="D31" s="8">
        <v>10000</v>
      </c>
      <c r="E31" s="8">
        <f t="shared" si="0"/>
        <v>10000</v>
      </c>
    </row>
    <row r="32" spans="2:5" ht="18.75">
      <c r="B32" s="4" t="s">
        <v>34</v>
      </c>
      <c r="C32" s="4">
        <v>1</v>
      </c>
      <c r="D32" s="8">
        <v>16000</v>
      </c>
      <c r="E32" s="8">
        <f t="shared" si="0"/>
        <v>16000</v>
      </c>
    </row>
    <row r="33" spans="2:5" ht="18.75">
      <c r="B33" s="17" t="s">
        <v>15</v>
      </c>
      <c r="C33" s="3"/>
      <c r="D33" s="17"/>
      <c r="E33" s="39">
        <f>SUM(E25:E32)</f>
        <v>212800</v>
      </c>
    </row>
    <row r="35" spans="2:3" ht="18.75">
      <c r="B35" s="2" t="s">
        <v>69</v>
      </c>
      <c r="C35" s="3"/>
    </row>
    <row r="36" spans="2:4" ht="18.75">
      <c r="B36" s="33" t="s">
        <v>9</v>
      </c>
      <c r="C36" s="10" t="s">
        <v>16</v>
      </c>
      <c r="D36" s="10" t="s">
        <v>0</v>
      </c>
    </row>
    <row r="37" spans="2:4" ht="18.75">
      <c r="B37" s="35" t="s">
        <v>54</v>
      </c>
      <c r="C37" s="32" t="s">
        <v>17</v>
      </c>
      <c r="D37" s="12">
        <v>4900</v>
      </c>
    </row>
    <row r="38" spans="2:4" ht="18.75">
      <c r="B38" s="35" t="s">
        <v>55</v>
      </c>
      <c r="C38" s="32" t="s">
        <v>17</v>
      </c>
      <c r="D38" s="12">
        <v>1000</v>
      </c>
    </row>
    <row r="39" spans="2:4" ht="18.75">
      <c r="B39" s="36" t="s">
        <v>105</v>
      </c>
      <c r="C39" s="32" t="s">
        <v>18</v>
      </c>
      <c r="D39" s="12">
        <v>80</v>
      </c>
    </row>
    <row r="40" spans="2:4" ht="18.75">
      <c r="B40" s="36" t="s">
        <v>106</v>
      </c>
      <c r="C40" s="32" t="s">
        <v>18</v>
      </c>
      <c r="D40" s="12">
        <v>40</v>
      </c>
    </row>
    <row r="41" spans="2:4" ht="18.75">
      <c r="B41" s="36" t="s">
        <v>56</v>
      </c>
      <c r="C41" s="32" t="s">
        <v>18</v>
      </c>
      <c r="D41" s="12">
        <v>80</v>
      </c>
    </row>
    <row r="42" spans="2:4" ht="18.75">
      <c r="B42" s="36" t="s">
        <v>77</v>
      </c>
      <c r="C42" s="32" t="s">
        <v>18</v>
      </c>
      <c r="D42" s="12">
        <v>27</v>
      </c>
    </row>
    <row r="43" spans="2:4" ht="18.75">
      <c r="B43" s="35" t="s">
        <v>25</v>
      </c>
      <c r="C43" s="32" t="s">
        <v>23</v>
      </c>
      <c r="D43" s="12">
        <v>20000</v>
      </c>
    </row>
    <row r="44" spans="2:4" ht="18.75">
      <c r="B44" s="34" t="s">
        <v>53</v>
      </c>
      <c r="C44" s="13" t="s">
        <v>23</v>
      </c>
      <c r="D44" s="12">
        <v>30000</v>
      </c>
    </row>
    <row r="45" spans="2:4" ht="18.75">
      <c r="B45" s="4" t="s">
        <v>26</v>
      </c>
      <c r="C45" s="13" t="s">
        <v>23</v>
      </c>
      <c r="D45" s="12">
        <v>20000</v>
      </c>
    </row>
    <row r="46" spans="2:4" ht="18.75">
      <c r="B46" s="4" t="s">
        <v>1</v>
      </c>
      <c r="C46" s="13" t="s">
        <v>19</v>
      </c>
      <c r="D46" s="12">
        <v>30000</v>
      </c>
    </row>
    <row r="47" spans="2:4" ht="18.75">
      <c r="B47" s="4" t="s">
        <v>57</v>
      </c>
      <c r="C47" s="13" t="s">
        <v>20</v>
      </c>
      <c r="D47" s="12">
        <v>2.1</v>
      </c>
    </row>
    <row r="48" spans="2:4" ht="18.75">
      <c r="B48" s="7" t="s">
        <v>22</v>
      </c>
      <c r="C48" s="13" t="s">
        <v>23</v>
      </c>
      <c r="D48" s="12">
        <v>12000</v>
      </c>
    </row>
    <row r="49" spans="2:4" ht="18.75">
      <c r="B49" s="7" t="s">
        <v>21</v>
      </c>
      <c r="C49" s="13" t="s">
        <v>23</v>
      </c>
      <c r="D49" s="12">
        <v>3000</v>
      </c>
    </row>
    <row r="50" spans="2:4" ht="18.75">
      <c r="B50" s="4" t="s">
        <v>58</v>
      </c>
      <c r="C50" s="13" t="s">
        <v>23</v>
      </c>
      <c r="D50" s="12">
        <v>2000</v>
      </c>
    </row>
    <row r="51" spans="2:4" ht="18.75">
      <c r="B51" s="7" t="s">
        <v>24</v>
      </c>
      <c r="C51" s="13" t="s">
        <v>23</v>
      </c>
      <c r="D51" s="12">
        <v>9000</v>
      </c>
    </row>
    <row r="53" spans="2:5" ht="18.75">
      <c r="B53" s="69" t="s">
        <v>70</v>
      </c>
      <c r="C53" s="69"/>
      <c r="D53" s="69"/>
      <c r="E53" s="69"/>
    </row>
    <row r="54" spans="2:5" ht="56.25">
      <c r="B54" s="30" t="s">
        <v>9</v>
      </c>
      <c r="C54" s="31" t="s">
        <v>48</v>
      </c>
      <c r="D54" s="30" t="s">
        <v>10</v>
      </c>
      <c r="E54" s="30" t="s">
        <v>65</v>
      </c>
    </row>
    <row r="55" spans="2:5" ht="18.75">
      <c r="B55" s="18" t="s">
        <v>12</v>
      </c>
      <c r="C55" s="19">
        <v>17</v>
      </c>
      <c r="D55" s="20">
        <f>D37*C55/1000</f>
        <v>83.3</v>
      </c>
      <c r="E55" s="20">
        <f>D55*C15</f>
        <v>6664</v>
      </c>
    </row>
    <row r="56" spans="2:5" ht="18.75">
      <c r="B56" s="4" t="s">
        <v>50</v>
      </c>
      <c r="C56" s="21">
        <v>58</v>
      </c>
      <c r="D56" s="22">
        <f>D38*C56/1000</f>
        <v>58</v>
      </c>
      <c r="E56" s="22">
        <f>D56*C15</f>
        <v>4640</v>
      </c>
    </row>
    <row r="57" spans="2:5" ht="18.75">
      <c r="B57" s="6" t="s">
        <v>51</v>
      </c>
      <c r="C57" s="21">
        <v>0.3</v>
      </c>
      <c r="D57" s="22">
        <f>D40*C57</f>
        <v>12</v>
      </c>
      <c r="E57" s="22">
        <f>D57*C57*C15</f>
        <v>288</v>
      </c>
    </row>
    <row r="58" spans="2:5" ht="18.75">
      <c r="B58" s="6" t="s">
        <v>14</v>
      </c>
      <c r="C58" s="21">
        <v>0.4</v>
      </c>
      <c r="D58" s="22">
        <f>C58*D42</f>
        <v>10.8</v>
      </c>
      <c r="E58" s="22">
        <f>D58*C58*C15</f>
        <v>345.6</v>
      </c>
    </row>
    <row r="59" spans="2:5" ht="18.75">
      <c r="B59" s="40" t="s">
        <v>15</v>
      </c>
      <c r="C59" s="23"/>
      <c r="D59" s="38">
        <f>SUM(D55:D58)</f>
        <v>164.10000000000002</v>
      </c>
      <c r="E59" s="37">
        <f>SUM(E55:E58)</f>
        <v>11937.6</v>
      </c>
    </row>
    <row r="61" spans="2:4" ht="18.75">
      <c r="B61" s="24" t="s">
        <v>71</v>
      </c>
      <c r="C61" s="24"/>
      <c r="D61" s="24"/>
    </row>
    <row r="62" spans="2:4" ht="18.75">
      <c r="B62" s="29" t="s">
        <v>35</v>
      </c>
      <c r="C62" s="29"/>
      <c r="D62" s="29" t="s">
        <v>36</v>
      </c>
    </row>
    <row r="63" spans="2:4" ht="18.75">
      <c r="B63" s="25" t="s">
        <v>37</v>
      </c>
      <c r="C63" s="26"/>
      <c r="D63" s="27">
        <f>E59*C16</f>
        <v>262627.2</v>
      </c>
    </row>
    <row r="64" spans="2:4" ht="18.75">
      <c r="B64" s="25" t="s">
        <v>38</v>
      </c>
      <c r="C64" s="26"/>
      <c r="D64" s="27">
        <f>D43*C18</f>
        <v>40000</v>
      </c>
    </row>
    <row r="65" spans="2:4" ht="18.75">
      <c r="B65" s="25" t="s">
        <v>39</v>
      </c>
      <c r="C65" s="26"/>
      <c r="D65" s="27">
        <f>D44*C19</f>
        <v>30000</v>
      </c>
    </row>
    <row r="66" spans="2:4" ht="18.75">
      <c r="B66" s="25" t="s">
        <v>40</v>
      </c>
      <c r="C66" s="26"/>
      <c r="D66" s="27">
        <f>D45*C20</f>
        <v>20000</v>
      </c>
    </row>
    <row r="67" spans="2:4" ht="18.75">
      <c r="B67" s="25" t="s">
        <v>41</v>
      </c>
      <c r="C67" s="26"/>
      <c r="D67" s="27">
        <f>C79*6%</f>
        <v>29568</v>
      </c>
    </row>
    <row r="68" spans="2:4" ht="18.75">
      <c r="B68" s="25" t="s">
        <v>42</v>
      </c>
      <c r="C68" s="26"/>
      <c r="D68" s="27">
        <f>D46</f>
        <v>30000</v>
      </c>
    </row>
    <row r="69" spans="2:4" ht="18.75">
      <c r="B69" s="25" t="s">
        <v>43</v>
      </c>
      <c r="C69" s="26"/>
      <c r="D69" s="27">
        <f>D48</f>
        <v>12000</v>
      </c>
    </row>
    <row r="70" spans="2:4" ht="18.75">
      <c r="B70" s="25" t="s">
        <v>44</v>
      </c>
      <c r="C70" s="26"/>
      <c r="D70" s="27">
        <f>D47*C21*C16</f>
        <v>554.4000000000001</v>
      </c>
    </row>
    <row r="71" spans="2:4" ht="18.75">
      <c r="B71" s="7" t="s">
        <v>45</v>
      </c>
      <c r="C71" s="6"/>
      <c r="D71" s="28">
        <f>D49</f>
        <v>3000</v>
      </c>
    </row>
    <row r="72" spans="2:4" ht="18.75">
      <c r="B72" s="7" t="s">
        <v>24</v>
      </c>
      <c r="C72" s="6"/>
      <c r="D72" s="28">
        <f>D51</f>
        <v>9000</v>
      </c>
    </row>
    <row r="73" spans="2:4" ht="18.75">
      <c r="B73" s="4" t="s">
        <v>2</v>
      </c>
      <c r="C73" s="6"/>
      <c r="D73" s="28">
        <f>D50</f>
        <v>2000</v>
      </c>
    </row>
    <row r="74" spans="2:4" ht="18.75">
      <c r="B74" s="40" t="s">
        <v>15</v>
      </c>
      <c r="D74" s="39">
        <f>SUM(D63:D73)</f>
        <v>438749.60000000003</v>
      </c>
    </row>
    <row r="76" ht="18.75">
      <c r="B76" s="2" t="s">
        <v>72</v>
      </c>
    </row>
    <row r="77" spans="2:3" ht="18.75">
      <c r="B77" s="10" t="s">
        <v>59</v>
      </c>
      <c r="C77" s="10" t="s">
        <v>66</v>
      </c>
    </row>
    <row r="78" spans="2:3" ht="18.75">
      <c r="B78" s="6" t="s">
        <v>60</v>
      </c>
      <c r="C78" s="28">
        <f>E33</f>
        <v>212800</v>
      </c>
    </row>
    <row r="79" spans="2:3" ht="18.75">
      <c r="B79" s="6" t="s">
        <v>61</v>
      </c>
      <c r="C79" s="28">
        <f>C15*C16*C17</f>
        <v>492800</v>
      </c>
    </row>
    <row r="80" spans="2:3" ht="18.75">
      <c r="B80" s="6" t="s">
        <v>62</v>
      </c>
      <c r="C80" s="28">
        <f>D74</f>
        <v>438749.60000000003</v>
      </c>
    </row>
    <row r="81" spans="2:3" ht="18.75">
      <c r="B81" s="6" t="s">
        <v>63</v>
      </c>
      <c r="C81" s="28">
        <f>C79-C80</f>
        <v>54050.399999999965</v>
      </c>
    </row>
    <row r="82" spans="2:3" ht="18.75">
      <c r="B82" s="6" t="s">
        <v>64</v>
      </c>
      <c r="C82" s="41">
        <f>C78/C81</f>
        <v>3.9370661456714497</v>
      </c>
    </row>
  </sheetData>
  <sheetProtection/>
  <mergeCells count="2">
    <mergeCell ref="B7:AB7"/>
    <mergeCell ref="B53:E5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84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9.140625" style="1" customWidth="1"/>
    <col min="2" max="2" width="81.57421875" style="1" customWidth="1"/>
    <col min="3" max="3" width="16.28125" style="1" customWidth="1"/>
    <col min="4" max="4" width="14.8515625" style="1" customWidth="1"/>
    <col min="5" max="5" width="14.00390625" style="1" customWidth="1"/>
    <col min="6" max="16384" width="9.140625" style="1" customWidth="1"/>
  </cols>
  <sheetData>
    <row r="1" spans="2:7" ht="20.25">
      <c r="B1" s="58" t="s">
        <v>101</v>
      </c>
      <c r="C1" s="48"/>
      <c r="D1" s="48"/>
      <c r="E1" s="48"/>
      <c r="F1" s="48"/>
      <c r="G1" s="49"/>
    </row>
    <row r="2" spans="2:7" ht="20.25">
      <c r="B2" s="59" t="s">
        <v>100</v>
      </c>
      <c r="C2" s="50"/>
      <c r="D2" s="50"/>
      <c r="E2" s="50"/>
      <c r="F2" s="50"/>
      <c r="G2" s="51"/>
    </row>
    <row r="3" spans="2:7" ht="20.25">
      <c r="B3" s="59" t="s">
        <v>103</v>
      </c>
      <c r="C3" s="50"/>
      <c r="D3" s="50"/>
      <c r="E3" s="50"/>
      <c r="F3" s="50"/>
      <c r="G3" s="51"/>
    </row>
    <row r="4" spans="2:7" ht="18.75">
      <c r="B4" s="60" t="s">
        <v>104</v>
      </c>
      <c r="C4" s="50"/>
      <c r="D4" s="50"/>
      <c r="E4" s="50"/>
      <c r="F4" s="50"/>
      <c r="G4" s="51"/>
    </row>
    <row r="5" spans="2:7" ht="19.5" thickBot="1">
      <c r="B5" s="61" t="s">
        <v>102</v>
      </c>
      <c r="C5" s="52"/>
      <c r="D5" s="52"/>
      <c r="E5" s="52"/>
      <c r="F5" s="52"/>
      <c r="G5" s="53"/>
    </row>
    <row r="6" ht="18.75"/>
    <row r="7" spans="2:28" ht="18.7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ht="18.75">
      <c r="B8" s="9"/>
    </row>
    <row r="9" ht="18.75">
      <c r="B9" s="9"/>
    </row>
    <row r="10" ht="18.75">
      <c r="B10" s="9"/>
    </row>
    <row r="11" spans="2:4" ht="18.75">
      <c r="B11" s="11" t="s">
        <v>78</v>
      </c>
      <c r="C11" s="11"/>
      <c r="D11" s="11"/>
    </row>
    <row r="13" spans="2:3" ht="18.75">
      <c r="B13" s="2" t="s">
        <v>67</v>
      </c>
      <c r="C13" s="3"/>
    </row>
    <row r="14" spans="2:3" ht="18.75">
      <c r="B14" s="29" t="s">
        <v>7</v>
      </c>
      <c r="C14" s="29"/>
    </row>
    <row r="15" spans="2:3" ht="18.75">
      <c r="B15" s="14" t="s">
        <v>3</v>
      </c>
      <c r="C15" s="15">
        <v>18</v>
      </c>
    </row>
    <row r="16" spans="2:3" ht="18.75">
      <c r="B16" s="14" t="s">
        <v>4</v>
      </c>
      <c r="C16" s="16">
        <v>22</v>
      </c>
    </row>
    <row r="17" spans="2:3" ht="18.75">
      <c r="B17" s="14" t="s">
        <v>79</v>
      </c>
      <c r="C17" s="16">
        <v>2200</v>
      </c>
    </row>
    <row r="18" spans="2:3" ht="18.75">
      <c r="B18" s="14" t="s">
        <v>5</v>
      </c>
      <c r="C18" s="16">
        <v>2</v>
      </c>
    </row>
    <row r="19" spans="2:3" ht="18.75">
      <c r="B19" s="14" t="s">
        <v>73</v>
      </c>
      <c r="C19" s="16">
        <v>1</v>
      </c>
    </row>
    <row r="20" spans="2:3" ht="18.75">
      <c r="B20" s="14" t="s">
        <v>6</v>
      </c>
      <c r="C20" s="16">
        <v>1</v>
      </c>
    </row>
    <row r="21" spans="2:3" ht="18.75">
      <c r="B21" s="4" t="s">
        <v>46</v>
      </c>
      <c r="C21" s="5">
        <v>14</v>
      </c>
    </row>
    <row r="23" spans="2:5" ht="18.75">
      <c r="B23" s="2" t="s">
        <v>68</v>
      </c>
      <c r="C23" s="3"/>
      <c r="D23" s="3"/>
      <c r="E23" s="3"/>
    </row>
    <row r="24" spans="2:5" ht="18.75">
      <c r="B24" s="10" t="s">
        <v>27</v>
      </c>
      <c r="C24" s="29" t="s">
        <v>16</v>
      </c>
      <c r="D24" s="10" t="s">
        <v>10</v>
      </c>
      <c r="E24" s="10" t="s">
        <v>11</v>
      </c>
    </row>
    <row r="25" spans="2:5" ht="18.75">
      <c r="B25" s="4" t="s">
        <v>82</v>
      </c>
      <c r="C25" s="4">
        <v>54</v>
      </c>
      <c r="D25" s="8">
        <v>3900</v>
      </c>
      <c r="E25" s="8">
        <f>C25*D25</f>
        <v>210600</v>
      </c>
    </row>
    <row r="26" spans="2:5" ht="18.75">
      <c r="B26" s="4" t="s">
        <v>28</v>
      </c>
      <c r="C26" s="4">
        <v>1</v>
      </c>
      <c r="D26" s="8">
        <v>40000</v>
      </c>
      <c r="E26" s="8">
        <f aca="true" t="shared" si="0" ref="E26:E32">C26*D26</f>
        <v>40000</v>
      </c>
    </row>
    <row r="27" spans="2:5" ht="18.75">
      <c r="B27" s="4" t="s">
        <v>29</v>
      </c>
      <c r="C27" s="4">
        <v>40</v>
      </c>
      <c r="D27" s="8">
        <v>80</v>
      </c>
      <c r="E27" s="8">
        <f t="shared" si="0"/>
        <v>3200</v>
      </c>
    </row>
    <row r="28" spans="2:5" ht="18.75">
      <c r="B28" s="4" t="s">
        <v>30</v>
      </c>
      <c r="C28" s="4">
        <v>1</v>
      </c>
      <c r="D28" s="8">
        <v>25000</v>
      </c>
      <c r="E28" s="8">
        <f t="shared" si="0"/>
        <v>25000</v>
      </c>
    </row>
    <row r="29" spans="2:5" ht="18.75">
      <c r="B29" s="4" t="s">
        <v>31</v>
      </c>
      <c r="C29" s="4">
        <v>1</v>
      </c>
      <c r="D29" s="8">
        <v>12000</v>
      </c>
      <c r="E29" s="8">
        <f t="shared" si="0"/>
        <v>12000</v>
      </c>
    </row>
    <row r="30" spans="2:5" ht="18.75">
      <c r="B30" s="4" t="s">
        <v>32</v>
      </c>
      <c r="C30" s="4">
        <v>1</v>
      </c>
      <c r="D30" s="8">
        <v>3000</v>
      </c>
      <c r="E30" s="8">
        <f t="shared" si="0"/>
        <v>3000</v>
      </c>
    </row>
    <row r="31" spans="2:5" ht="18.75">
      <c r="B31" s="4" t="s">
        <v>83</v>
      </c>
      <c r="C31" s="4">
        <v>1</v>
      </c>
      <c r="D31" s="8">
        <v>10000</v>
      </c>
      <c r="E31" s="8">
        <f t="shared" si="0"/>
        <v>10000</v>
      </c>
    </row>
    <row r="32" spans="2:5" ht="18.75">
      <c r="B32" s="4" t="s">
        <v>34</v>
      </c>
      <c r="C32" s="4">
        <v>1</v>
      </c>
      <c r="D32" s="8">
        <v>22000</v>
      </c>
      <c r="E32" s="8">
        <f t="shared" si="0"/>
        <v>22000</v>
      </c>
    </row>
    <row r="33" spans="2:5" ht="18.75">
      <c r="B33" s="17" t="s">
        <v>15</v>
      </c>
      <c r="C33" s="3"/>
      <c r="D33" s="17"/>
      <c r="E33" s="39">
        <f>SUM(E25:E32)</f>
        <v>325800</v>
      </c>
    </row>
    <row r="35" spans="2:3" ht="18.75">
      <c r="B35" s="2" t="s">
        <v>69</v>
      </c>
      <c r="C35" s="3"/>
    </row>
    <row r="36" spans="2:4" ht="18.75">
      <c r="B36" s="33" t="s">
        <v>9</v>
      </c>
      <c r="C36" s="10" t="s">
        <v>16</v>
      </c>
      <c r="D36" s="10" t="s">
        <v>0</v>
      </c>
    </row>
    <row r="37" spans="2:4" ht="18.75">
      <c r="B37" s="35" t="s">
        <v>54</v>
      </c>
      <c r="C37" s="32" t="s">
        <v>17</v>
      </c>
      <c r="D37" s="12">
        <v>4900</v>
      </c>
    </row>
    <row r="38" spans="2:4" ht="18.75">
      <c r="B38" s="35" t="s">
        <v>55</v>
      </c>
      <c r="C38" s="32" t="s">
        <v>17</v>
      </c>
      <c r="D38" s="12">
        <v>1000</v>
      </c>
    </row>
    <row r="39" spans="2:4" ht="18.75">
      <c r="B39" s="35" t="s">
        <v>85</v>
      </c>
      <c r="C39" s="32" t="s">
        <v>17</v>
      </c>
      <c r="D39" s="12">
        <v>800</v>
      </c>
    </row>
    <row r="40" spans="2:4" ht="18.75">
      <c r="B40" s="36" t="s">
        <v>13</v>
      </c>
      <c r="C40" s="32" t="s">
        <v>18</v>
      </c>
      <c r="D40" s="12">
        <v>40</v>
      </c>
    </row>
    <row r="41" spans="2:4" ht="18.75">
      <c r="B41" s="36" t="s">
        <v>56</v>
      </c>
      <c r="C41" s="32" t="s">
        <v>18</v>
      </c>
      <c r="D41" s="12">
        <v>80</v>
      </c>
    </row>
    <row r="42" spans="2:4" ht="18.75">
      <c r="B42" s="36" t="s">
        <v>86</v>
      </c>
      <c r="C42" s="32" t="s">
        <v>18</v>
      </c>
      <c r="D42" s="12">
        <v>34</v>
      </c>
    </row>
    <row r="43" spans="2:4" ht="18.75">
      <c r="B43" s="35" t="s">
        <v>75</v>
      </c>
      <c r="C43" s="32" t="s">
        <v>92</v>
      </c>
      <c r="D43" s="12">
        <v>80</v>
      </c>
    </row>
    <row r="44" spans="2:4" ht="18.75">
      <c r="B44" s="34" t="s">
        <v>53</v>
      </c>
      <c r="C44" s="13" t="s">
        <v>23</v>
      </c>
      <c r="D44" s="12">
        <v>30000</v>
      </c>
    </row>
    <row r="45" spans="2:4" ht="18.75">
      <c r="B45" s="4" t="s">
        <v>26</v>
      </c>
      <c r="C45" s="13" t="s">
        <v>23</v>
      </c>
      <c r="D45" s="12">
        <v>20000</v>
      </c>
    </row>
    <row r="46" spans="2:4" ht="18.75">
      <c r="B46" s="4" t="s">
        <v>1</v>
      </c>
      <c r="C46" s="13" t="s">
        <v>19</v>
      </c>
      <c r="D46" s="12">
        <v>30000</v>
      </c>
    </row>
    <row r="47" spans="2:4" ht="18.75">
      <c r="B47" s="4" t="s">
        <v>57</v>
      </c>
      <c r="C47" s="13" t="s">
        <v>20</v>
      </c>
      <c r="D47" s="12">
        <v>2.1</v>
      </c>
    </row>
    <row r="48" spans="2:4" ht="18.75">
      <c r="B48" s="7" t="s">
        <v>22</v>
      </c>
      <c r="C48" s="13" t="s">
        <v>23</v>
      </c>
      <c r="D48" s="12">
        <v>12000</v>
      </c>
    </row>
    <row r="49" spans="2:4" ht="18.75">
      <c r="B49" s="7" t="s">
        <v>21</v>
      </c>
      <c r="C49" s="13" t="s">
        <v>23</v>
      </c>
      <c r="D49" s="12">
        <v>3000</v>
      </c>
    </row>
    <row r="50" spans="2:4" ht="18.75">
      <c r="B50" s="4" t="s">
        <v>58</v>
      </c>
      <c r="C50" s="13" t="s">
        <v>23</v>
      </c>
      <c r="D50" s="12">
        <v>2000</v>
      </c>
    </row>
    <row r="51" spans="2:4" ht="18.75">
      <c r="B51" s="7" t="s">
        <v>24</v>
      </c>
      <c r="C51" s="13" t="s">
        <v>23</v>
      </c>
      <c r="D51" s="12">
        <v>16000</v>
      </c>
    </row>
    <row r="53" spans="2:5" ht="18.75">
      <c r="B53" s="69" t="s">
        <v>94</v>
      </c>
      <c r="C53" s="69"/>
      <c r="D53" s="69"/>
      <c r="E53" s="69"/>
    </row>
    <row r="54" spans="2:5" ht="56.25">
      <c r="B54" s="42" t="s">
        <v>9</v>
      </c>
      <c r="C54" s="43" t="s">
        <v>48</v>
      </c>
      <c r="D54" s="42" t="s">
        <v>10</v>
      </c>
      <c r="E54" s="42" t="s">
        <v>65</v>
      </c>
    </row>
    <row r="55" spans="2:5" ht="18.75">
      <c r="B55" s="44" t="s">
        <v>12</v>
      </c>
      <c r="C55" s="45">
        <v>51</v>
      </c>
      <c r="D55" s="46">
        <f>D37*C55/1000</f>
        <v>249.9</v>
      </c>
      <c r="E55" s="46">
        <f>D55*C15</f>
        <v>4498.2</v>
      </c>
    </row>
    <row r="56" spans="2:5" ht="18.75">
      <c r="B56" s="35" t="s">
        <v>50</v>
      </c>
      <c r="C56" s="45">
        <v>56</v>
      </c>
      <c r="D56" s="46">
        <f>D38*C56/1000</f>
        <v>56</v>
      </c>
      <c r="E56" s="46">
        <f>D56*C15</f>
        <v>1008</v>
      </c>
    </row>
    <row r="57" spans="2:5" ht="18.75">
      <c r="B57" s="35" t="s">
        <v>84</v>
      </c>
      <c r="C57" s="45">
        <v>40</v>
      </c>
      <c r="D57" s="46">
        <f>C57*D39/1000</f>
        <v>32</v>
      </c>
      <c r="E57" s="46">
        <f>D57*C16</f>
        <v>704</v>
      </c>
    </row>
    <row r="58" spans="2:5" ht="18.75">
      <c r="B58" s="36" t="s">
        <v>51</v>
      </c>
      <c r="C58" s="45">
        <v>0.8</v>
      </c>
      <c r="D58" s="46">
        <f>D40*C58</f>
        <v>32</v>
      </c>
      <c r="E58" s="46">
        <f>D58*C58*C15</f>
        <v>460.8</v>
      </c>
    </row>
    <row r="59" spans="2:5" ht="18.75">
      <c r="B59" s="36" t="s">
        <v>52</v>
      </c>
      <c r="C59" s="45">
        <v>1</v>
      </c>
      <c r="D59" s="46">
        <f>D41*C59</f>
        <v>80</v>
      </c>
      <c r="E59" s="46">
        <f>D59*C59*C15</f>
        <v>1440</v>
      </c>
    </row>
    <row r="60" spans="2:5" ht="18.75">
      <c r="B60" s="36" t="s">
        <v>14</v>
      </c>
      <c r="C60" s="45">
        <v>0.4</v>
      </c>
      <c r="D60" s="46">
        <f>C60*D42</f>
        <v>13.600000000000001</v>
      </c>
      <c r="E60" s="46">
        <f>D60*C60*C15</f>
        <v>97.92000000000002</v>
      </c>
    </row>
    <row r="61" spans="2:5" ht="18.75">
      <c r="B61" s="40" t="s">
        <v>15</v>
      </c>
      <c r="C61" s="23"/>
      <c r="D61" s="38">
        <f>SUM(D55:D60)</f>
        <v>463.5</v>
      </c>
      <c r="E61" s="37">
        <f>SUM(E55:E60)</f>
        <v>8208.92</v>
      </c>
    </row>
    <row r="63" spans="2:4" ht="18.75">
      <c r="B63" s="24" t="s">
        <v>71</v>
      </c>
      <c r="C63" s="24"/>
      <c r="D63" s="24"/>
    </row>
    <row r="64" spans="2:4" ht="18.75">
      <c r="B64" s="29" t="s">
        <v>35</v>
      </c>
      <c r="C64" s="29"/>
      <c r="D64" s="29" t="s">
        <v>36</v>
      </c>
    </row>
    <row r="65" spans="2:4" ht="18.75">
      <c r="B65" s="25" t="s">
        <v>37</v>
      </c>
      <c r="C65" s="26"/>
      <c r="D65" s="27">
        <f>E61*C16</f>
        <v>180596.24</v>
      </c>
    </row>
    <row r="66" spans="2:4" ht="18.75">
      <c r="B66" s="25" t="s">
        <v>38</v>
      </c>
      <c r="C66" s="26"/>
      <c r="D66" s="27">
        <f>C15*C16*C18*D43</f>
        <v>63360</v>
      </c>
    </row>
    <row r="67" spans="2:4" ht="18.75">
      <c r="B67" s="25" t="s">
        <v>53</v>
      </c>
      <c r="C67" s="26"/>
      <c r="D67" s="27">
        <f>D44*C19</f>
        <v>30000</v>
      </c>
    </row>
    <row r="68" spans="2:4" ht="18.75">
      <c r="B68" s="25" t="s">
        <v>40</v>
      </c>
      <c r="C68" s="26"/>
      <c r="D68" s="27">
        <f>D45*C20</f>
        <v>20000</v>
      </c>
    </row>
    <row r="69" spans="2:4" ht="18.75">
      <c r="B69" s="25" t="s">
        <v>41</v>
      </c>
      <c r="C69" s="26"/>
      <c r="D69" s="27">
        <f>C81*6%</f>
        <v>52272</v>
      </c>
    </row>
    <row r="70" spans="2:4" ht="18.75">
      <c r="B70" s="25" t="s">
        <v>42</v>
      </c>
      <c r="C70" s="26"/>
      <c r="D70" s="27">
        <f>D46</f>
        <v>30000</v>
      </c>
    </row>
    <row r="71" spans="2:4" ht="18.75">
      <c r="B71" s="25" t="s">
        <v>43</v>
      </c>
      <c r="C71" s="26"/>
      <c r="D71" s="27">
        <f>D48</f>
        <v>12000</v>
      </c>
    </row>
    <row r="72" spans="2:4" ht="18.75">
      <c r="B72" s="25" t="s">
        <v>44</v>
      </c>
      <c r="C72" s="26"/>
      <c r="D72" s="27">
        <f>D47*C21*C16</f>
        <v>646.8000000000001</v>
      </c>
    </row>
    <row r="73" spans="2:4" ht="18.75">
      <c r="B73" s="7" t="s">
        <v>45</v>
      </c>
      <c r="C73" s="6"/>
      <c r="D73" s="28">
        <f>D49</f>
        <v>3000</v>
      </c>
    </row>
    <row r="74" spans="2:4" ht="18.75">
      <c r="B74" s="7" t="s">
        <v>24</v>
      </c>
      <c r="C74" s="6"/>
      <c r="D74" s="28">
        <f>D51</f>
        <v>16000</v>
      </c>
    </row>
    <row r="75" spans="2:4" ht="18.75">
      <c r="B75" s="4" t="s">
        <v>2</v>
      </c>
      <c r="C75" s="6"/>
      <c r="D75" s="28">
        <f>D50</f>
        <v>2000</v>
      </c>
    </row>
    <row r="76" spans="2:4" ht="18.75">
      <c r="B76" s="40" t="s">
        <v>15</v>
      </c>
      <c r="D76" s="39">
        <f>SUM(D65:D75)</f>
        <v>409875.04</v>
      </c>
    </row>
    <row r="78" ht="18.75">
      <c r="B78" s="2" t="s">
        <v>72</v>
      </c>
    </row>
    <row r="79" spans="2:3" ht="18.75">
      <c r="B79" s="10" t="s">
        <v>59</v>
      </c>
      <c r="C79" s="10" t="s">
        <v>66</v>
      </c>
    </row>
    <row r="80" spans="2:3" ht="18.75">
      <c r="B80" s="6" t="s">
        <v>60</v>
      </c>
      <c r="C80" s="28">
        <f>E33</f>
        <v>325800</v>
      </c>
    </row>
    <row r="81" spans="2:3" ht="18.75">
      <c r="B81" s="6" t="s">
        <v>61</v>
      </c>
      <c r="C81" s="28">
        <f>C15*C16*C17</f>
        <v>871200</v>
      </c>
    </row>
    <row r="82" spans="2:3" ht="18.75">
      <c r="B82" s="6" t="s">
        <v>62</v>
      </c>
      <c r="C82" s="28">
        <f>D76</f>
        <v>409875.04</v>
      </c>
    </row>
    <row r="83" spans="2:3" ht="18.75">
      <c r="B83" s="6" t="s">
        <v>63</v>
      </c>
      <c r="C83" s="28">
        <f>C81-C82</f>
        <v>461324.96</v>
      </c>
    </row>
    <row r="84" spans="2:3" ht="18.75">
      <c r="B84" s="6" t="s">
        <v>64</v>
      </c>
      <c r="C84" s="41">
        <f>C80/C83</f>
        <v>0.7062266910509243</v>
      </c>
    </row>
  </sheetData>
  <sheetProtection/>
  <mergeCells count="2">
    <mergeCell ref="B7:AB7"/>
    <mergeCell ref="B53:E5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9.140625" style="1" customWidth="1"/>
    <col min="2" max="2" width="81.57421875" style="1" customWidth="1"/>
    <col min="3" max="3" width="16.28125" style="1" customWidth="1"/>
    <col min="4" max="4" width="14.8515625" style="1" customWidth="1"/>
    <col min="5" max="5" width="14.00390625" style="1" customWidth="1"/>
    <col min="6" max="16384" width="9.140625" style="1" customWidth="1"/>
  </cols>
  <sheetData>
    <row r="1" spans="2:7" ht="20.25">
      <c r="B1" s="54" t="s">
        <v>101</v>
      </c>
      <c r="C1" s="48"/>
      <c r="D1" s="48"/>
      <c r="E1" s="48"/>
      <c r="F1" s="48"/>
      <c r="G1" s="49"/>
    </row>
    <row r="2" spans="2:7" ht="20.25">
      <c r="B2" s="55" t="s">
        <v>100</v>
      </c>
      <c r="C2" s="50"/>
      <c r="D2" s="50"/>
      <c r="E2" s="50"/>
      <c r="F2" s="50"/>
      <c r="G2" s="51"/>
    </row>
    <row r="3" spans="2:7" ht="20.25">
      <c r="B3" s="55" t="s">
        <v>103</v>
      </c>
      <c r="C3" s="50"/>
      <c r="D3" s="50"/>
      <c r="E3" s="50"/>
      <c r="F3" s="50"/>
      <c r="G3" s="51"/>
    </row>
    <row r="4" spans="2:7" ht="18.75">
      <c r="B4" s="56" t="s">
        <v>104</v>
      </c>
      <c r="C4" s="50"/>
      <c r="D4" s="50"/>
      <c r="E4" s="50"/>
      <c r="F4" s="50"/>
      <c r="G4" s="51"/>
    </row>
    <row r="5" spans="2:7" ht="19.5" thickBot="1">
      <c r="B5" s="57" t="s">
        <v>102</v>
      </c>
      <c r="C5" s="52"/>
      <c r="D5" s="52"/>
      <c r="E5" s="52"/>
      <c r="F5" s="52"/>
      <c r="G5" s="53"/>
    </row>
    <row r="6" ht="18.75"/>
    <row r="7" ht="18.75"/>
    <row r="8" ht="18.75"/>
    <row r="9" spans="2:28" ht="18.7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ht="18.75">
      <c r="B10" s="9"/>
    </row>
    <row r="11" spans="2:4" ht="18.75">
      <c r="B11" s="11" t="s">
        <v>87</v>
      </c>
      <c r="C11" s="11"/>
      <c r="D11" s="11"/>
    </row>
    <row r="13" spans="2:3" ht="18.75">
      <c r="B13" s="2" t="s">
        <v>67</v>
      </c>
      <c r="C13" s="3"/>
    </row>
    <row r="14" spans="2:3" ht="18.75">
      <c r="B14" s="29" t="s">
        <v>7</v>
      </c>
      <c r="C14" s="29"/>
    </row>
    <row r="15" spans="2:3" ht="18.75">
      <c r="B15" s="14" t="s">
        <v>3</v>
      </c>
      <c r="C15" s="15">
        <v>22</v>
      </c>
    </row>
    <row r="16" spans="2:3" ht="18.75">
      <c r="B16" s="14" t="s">
        <v>4</v>
      </c>
      <c r="C16" s="16">
        <v>22</v>
      </c>
    </row>
    <row r="17" spans="2:3" ht="18.75">
      <c r="B17" s="14" t="s">
        <v>98</v>
      </c>
      <c r="C17" s="16">
        <v>2100</v>
      </c>
    </row>
    <row r="18" spans="2:3" ht="18.75">
      <c r="B18" s="14" t="s">
        <v>5</v>
      </c>
      <c r="C18" s="16">
        <v>2</v>
      </c>
    </row>
    <row r="19" spans="2:3" ht="18.75">
      <c r="B19" s="14" t="s">
        <v>73</v>
      </c>
      <c r="C19" s="16">
        <v>1</v>
      </c>
    </row>
    <row r="20" spans="2:3" ht="18.75">
      <c r="B20" s="14" t="s">
        <v>6</v>
      </c>
      <c r="C20" s="16">
        <v>1</v>
      </c>
    </row>
    <row r="21" spans="2:3" ht="18.75">
      <c r="B21" s="4" t="s">
        <v>46</v>
      </c>
      <c r="C21" s="5">
        <v>14</v>
      </c>
    </row>
    <row r="23" spans="2:5" ht="18.75">
      <c r="B23" s="2" t="s">
        <v>68</v>
      </c>
      <c r="C23" s="3"/>
      <c r="D23" s="3"/>
      <c r="E23" s="3"/>
    </row>
    <row r="24" spans="2:5" ht="18.75">
      <c r="B24" s="10" t="s">
        <v>27</v>
      </c>
      <c r="C24" s="29" t="s">
        <v>16</v>
      </c>
      <c r="D24" s="10" t="s">
        <v>10</v>
      </c>
      <c r="E24" s="10" t="s">
        <v>11</v>
      </c>
    </row>
    <row r="25" spans="2:5" ht="18.75">
      <c r="B25" s="4" t="s">
        <v>88</v>
      </c>
      <c r="C25" s="4">
        <v>22</v>
      </c>
      <c r="D25" s="8">
        <v>12000</v>
      </c>
      <c r="E25" s="8">
        <f aca="true" t="shared" si="0" ref="E25:E30">C25*D25</f>
        <v>264000</v>
      </c>
    </row>
    <row r="26" spans="2:5" ht="18.75">
      <c r="B26" s="4" t="s">
        <v>89</v>
      </c>
      <c r="C26" s="4">
        <v>2</v>
      </c>
      <c r="D26" s="8">
        <v>16000</v>
      </c>
      <c r="E26" s="8">
        <f t="shared" si="0"/>
        <v>32000</v>
      </c>
    </row>
    <row r="27" spans="2:5" ht="18.75">
      <c r="B27" s="4" t="s">
        <v>30</v>
      </c>
      <c r="C27" s="4">
        <v>1</v>
      </c>
      <c r="D27" s="8">
        <v>25000</v>
      </c>
      <c r="E27" s="8">
        <f t="shared" si="0"/>
        <v>25000</v>
      </c>
    </row>
    <row r="28" spans="2:5" ht="18.75">
      <c r="B28" s="4" t="s">
        <v>90</v>
      </c>
      <c r="C28" s="4">
        <v>1</v>
      </c>
      <c r="D28" s="8">
        <v>4000</v>
      </c>
      <c r="E28" s="8">
        <f t="shared" si="0"/>
        <v>4000</v>
      </c>
    </row>
    <row r="29" spans="2:5" ht="18.75">
      <c r="B29" s="4" t="s">
        <v>83</v>
      </c>
      <c r="C29" s="4">
        <v>1</v>
      </c>
      <c r="D29" s="8">
        <v>12000</v>
      </c>
      <c r="E29" s="8">
        <f t="shared" si="0"/>
        <v>12000</v>
      </c>
    </row>
    <row r="30" spans="2:5" ht="18.75">
      <c r="B30" s="4" t="s">
        <v>34</v>
      </c>
      <c r="C30" s="4">
        <v>1</v>
      </c>
      <c r="D30" s="8">
        <v>8000</v>
      </c>
      <c r="E30" s="8">
        <f t="shared" si="0"/>
        <v>8000</v>
      </c>
    </row>
    <row r="31" spans="2:5" ht="18.75">
      <c r="B31" s="17" t="s">
        <v>15</v>
      </c>
      <c r="C31" s="3"/>
      <c r="D31" s="17"/>
      <c r="E31" s="39">
        <f>SUM(E25:E30)</f>
        <v>345000</v>
      </c>
    </row>
    <row r="33" spans="2:3" ht="18.75">
      <c r="B33" s="2" t="s">
        <v>69</v>
      </c>
      <c r="C33" s="3"/>
    </row>
    <row r="34" spans="2:4" ht="18.75">
      <c r="B34" s="33" t="s">
        <v>9</v>
      </c>
      <c r="C34" s="10" t="s">
        <v>16</v>
      </c>
      <c r="D34" s="10" t="s">
        <v>0</v>
      </c>
    </row>
    <row r="35" spans="2:4" ht="18.75">
      <c r="B35" s="35" t="s">
        <v>54</v>
      </c>
      <c r="C35" s="32" t="s">
        <v>17</v>
      </c>
      <c r="D35" s="12">
        <v>4900</v>
      </c>
    </row>
    <row r="36" spans="2:4" ht="18.75">
      <c r="B36" s="35" t="s">
        <v>55</v>
      </c>
      <c r="C36" s="32" t="s">
        <v>17</v>
      </c>
      <c r="D36" s="12">
        <v>1000</v>
      </c>
    </row>
    <row r="37" spans="2:4" ht="18.75">
      <c r="B37" s="35" t="s">
        <v>85</v>
      </c>
      <c r="C37" s="32" t="s">
        <v>17</v>
      </c>
      <c r="D37" s="12">
        <v>800</v>
      </c>
    </row>
    <row r="38" spans="2:4" ht="18.75">
      <c r="B38" s="36" t="s">
        <v>13</v>
      </c>
      <c r="C38" s="32" t="s">
        <v>18</v>
      </c>
      <c r="D38" s="12">
        <v>40</v>
      </c>
    </row>
    <row r="39" spans="2:4" ht="18.75">
      <c r="B39" s="36" t="s">
        <v>91</v>
      </c>
      <c r="C39" s="32" t="s">
        <v>18</v>
      </c>
      <c r="D39" s="12">
        <v>34</v>
      </c>
    </row>
    <row r="40" spans="2:4" ht="18.75">
      <c r="B40" s="36" t="s">
        <v>96</v>
      </c>
      <c r="C40" s="32" t="s">
        <v>18</v>
      </c>
      <c r="D40" s="12">
        <v>62</v>
      </c>
    </row>
    <row r="41" spans="2:4" ht="18.75">
      <c r="B41" s="36" t="s">
        <v>97</v>
      </c>
      <c r="C41" s="32" t="s">
        <v>18</v>
      </c>
      <c r="D41" s="12">
        <v>102</v>
      </c>
    </row>
    <row r="42" spans="2:4" ht="18.75">
      <c r="B42" s="35" t="s">
        <v>99</v>
      </c>
      <c r="C42" s="32" t="s">
        <v>93</v>
      </c>
      <c r="D42" s="12">
        <v>80</v>
      </c>
    </row>
    <row r="43" spans="2:4" ht="18.75">
      <c r="B43" s="34" t="s">
        <v>53</v>
      </c>
      <c r="C43" s="13" t="s">
        <v>23</v>
      </c>
      <c r="D43" s="12">
        <v>30000</v>
      </c>
    </row>
    <row r="44" spans="2:4" ht="18.75">
      <c r="B44" s="4" t="s">
        <v>26</v>
      </c>
      <c r="C44" s="13" t="s">
        <v>23</v>
      </c>
      <c r="D44" s="12">
        <v>20000</v>
      </c>
    </row>
    <row r="45" spans="2:4" ht="18.75">
      <c r="B45" s="4" t="s">
        <v>1</v>
      </c>
      <c r="C45" s="13" t="s">
        <v>19</v>
      </c>
      <c r="D45" s="12">
        <v>30000</v>
      </c>
    </row>
    <row r="46" spans="2:4" ht="18.75">
      <c r="B46" s="4" t="s">
        <v>57</v>
      </c>
      <c r="C46" s="13" t="s">
        <v>20</v>
      </c>
      <c r="D46" s="12">
        <v>2.1</v>
      </c>
    </row>
    <row r="47" spans="2:4" ht="18.75">
      <c r="B47" s="7" t="s">
        <v>22</v>
      </c>
      <c r="C47" s="13" t="s">
        <v>23</v>
      </c>
      <c r="D47" s="12">
        <v>12000</v>
      </c>
    </row>
    <row r="48" spans="2:4" ht="18.75">
      <c r="B48" s="7" t="s">
        <v>21</v>
      </c>
      <c r="C48" s="13" t="s">
        <v>23</v>
      </c>
      <c r="D48" s="12">
        <v>3000</v>
      </c>
    </row>
    <row r="49" spans="2:4" ht="18.75">
      <c r="B49" s="4" t="s">
        <v>58</v>
      </c>
      <c r="C49" s="13" t="s">
        <v>23</v>
      </c>
      <c r="D49" s="12">
        <v>2000</v>
      </c>
    </row>
    <row r="50" spans="2:4" ht="18.75">
      <c r="B50" s="7" t="s">
        <v>24</v>
      </c>
      <c r="C50" s="13" t="s">
        <v>23</v>
      </c>
      <c r="D50" s="12">
        <v>28000</v>
      </c>
    </row>
    <row r="52" spans="2:5" ht="18.75">
      <c r="B52" s="69" t="s">
        <v>95</v>
      </c>
      <c r="C52" s="69"/>
      <c r="D52" s="69"/>
      <c r="E52" s="69"/>
    </row>
    <row r="53" spans="2:5" ht="56.25">
      <c r="B53" s="42" t="s">
        <v>9</v>
      </c>
      <c r="C53" s="43" t="s">
        <v>48</v>
      </c>
      <c r="D53" s="42" t="s">
        <v>10</v>
      </c>
      <c r="E53" s="42" t="s">
        <v>65</v>
      </c>
    </row>
    <row r="54" spans="2:5" ht="18.75">
      <c r="B54" s="44" t="s">
        <v>12</v>
      </c>
      <c r="C54" s="45">
        <v>24</v>
      </c>
      <c r="D54" s="46">
        <f>D35*C54/1000</f>
        <v>117.6</v>
      </c>
      <c r="E54" s="46">
        <f>D54*C15</f>
        <v>2587.2</v>
      </c>
    </row>
    <row r="55" spans="2:5" ht="18.75">
      <c r="B55" s="35" t="s">
        <v>50</v>
      </c>
      <c r="C55" s="45">
        <v>52</v>
      </c>
      <c r="D55" s="46">
        <f>D36*C55/1000</f>
        <v>52</v>
      </c>
      <c r="E55" s="46">
        <f>D55*C15</f>
        <v>1144</v>
      </c>
    </row>
    <row r="56" spans="2:5" ht="18.75">
      <c r="B56" s="35" t="s">
        <v>84</v>
      </c>
      <c r="C56" s="45">
        <v>16</v>
      </c>
      <c r="D56" s="46">
        <f>C56*D37/1000</f>
        <v>12.8</v>
      </c>
      <c r="E56" s="46">
        <f>D56*C16</f>
        <v>281.6</v>
      </c>
    </row>
    <row r="57" spans="2:5" ht="18.75">
      <c r="B57" s="36" t="s">
        <v>51</v>
      </c>
      <c r="C57" s="45">
        <v>0.4</v>
      </c>
      <c r="D57" s="46">
        <f>D38*C57</f>
        <v>16</v>
      </c>
      <c r="E57" s="46">
        <f>D57*C57*C15</f>
        <v>140.8</v>
      </c>
    </row>
    <row r="58" spans="2:5" ht="18.75">
      <c r="B58" s="36" t="s">
        <v>14</v>
      </c>
      <c r="C58" s="45">
        <v>1.1</v>
      </c>
      <c r="D58" s="46">
        <f>C58*D38</f>
        <v>44</v>
      </c>
      <c r="E58" s="46">
        <f>D58*C15</f>
        <v>968</v>
      </c>
    </row>
    <row r="59" spans="2:5" ht="18.75">
      <c r="B59" s="36" t="s">
        <v>96</v>
      </c>
      <c r="C59" s="45">
        <v>1.2</v>
      </c>
      <c r="D59" s="46">
        <f>C59*D40</f>
        <v>74.39999999999999</v>
      </c>
      <c r="E59" s="46">
        <f>D59*C15</f>
        <v>1636.7999999999997</v>
      </c>
    </row>
    <row r="60" spans="2:5" ht="18.75">
      <c r="B60" s="36" t="s">
        <v>97</v>
      </c>
      <c r="C60" s="45">
        <v>0.72</v>
      </c>
      <c r="D60" s="46">
        <f>C60*D41</f>
        <v>73.44</v>
      </c>
      <c r="E60" s="46">
        <f>D60*C15</f>
        <v>1615.6799999999998</v>
      </c>
    </row>
    <row r="61" spans="2:5" ht="18.75">
      <c r="B61" s="40" t="s">
        <v>15</v>
      </c>
      <c r="C61" s="23"/>
      <c r="D61" s="38">
        <f>SUM(D54:D60)</f>
        <v>390.24</v>
      </c>
      <c r="E61" s="37">
        <f>SUM(E54:E60)</f>
        <v>8374.08</v>
      </c>
    </row>
    <row r="63" spans="2:4" ht="18.75">
      <c r="B63" s="24" t="s">
        <v>71</v>
      </c>
      <c r="C63" s="24"/>
      <c r="D63" s="24"/>
    </row>
    <row r="64" spans="2:4" ht="18.75">
      <c r="B64" s="29" t="s">
        <v>35</v>
      </c>
      <c r="C64" s="29"/>
      <c r="D64" s="29" t="s">
        <v>36</v>
      </c>
    </row>
    <row r="65" spans="2:4" ht="18.75">
      <c r="B65" s="25" t="s">
        <v>37</v>
      </c>
      <c r="C65" s="26"/>
      <c r="D65" s="27">
        <f>E61*C16</f>
        <v>184229.76</v>
      </c>
    </row>
    <row r="66" spans="2:4" ht="18.75">
      <c r="B66" s="25" t="s">
        <v>38</v>
      </c>
      <c r="C66" s="26"/>
      <c r="D66" s="27">
        <f>C15*C16*C18*D42</f>
        <v>77440</v>
      </c>
    </row>
    <row r="67" spans="2:4" ht="18.75">
      <c r="B67" s="25" t="s">
        <v>53</v>
      </c>
      <c r="C67" s="26"/>
      <c r="D67" s="27">
        <f>D43*C19</f>
        <v>30000</v>
      </c>
    </row>
    <row r="68" spans="2:4" ht="18.75">
      <c r="B68" s="25" t="s">
        <v>40</v>
      </c>
      <c r="C68" s="26"/>
      <c r="D68" s="27">
        <f>D44*C20</f>
        <v>20000</v>
      </c>
    </row>
    <row r="69" spans="2:4" ht="18.75">
      <c r="B69" s="25" t="s">
        <v>41</v>
      </c>
      <c r="C69" s="26"/>
      <c r="D69" s="27">
        <f>C81*6%</f>
        <v>60984</v>
      </c>
    </row>
    <row r="70" spans="2:4" ht="18.75">
      <c r="B70" s="25" t="s">
        <v>42</v>
      </c>
      <c r="C70" s="26"/>
      <c r="D70" s="27">
        <f>D45</f>
        <v>30000</v>
      </c>
    </row>
    <row r="71" spans="2:4" ht="18.75">
      <c r="B71" s="25" t="s">
        <v>43</v>
      </c>
      <c r="C71" s="26"/>
      <c r="D71" s="27">
        <f>D47</f>
        <v>12000</v>
      </c>
    </row>
    <row r="72" spans="2:4" ht="18.75">
      <c r="B72" s="25" t="s">
        <v>44</v>
      </c>
      <c r="C72" s="26"/>
      <c r="D72" s="27">
        <f>D46*C21*C16</f>
        <v>646.8000000000001</v>
      </c>
    </row>
    <row r="73" spans="2:4" ht="18.75">
      <c r="B73" s="7" t="s">
        <v>45</v>
      </c>
      <c r="C73" s="6"/>
      <c r="D73" s="28">
        <f>D48</f>
        <v>3000</v>
      </c>
    </row>
    <row r="74" spans="2:4" ht="18.75">
      <c r="B74" s="7" t="s">
        <v>24</v>
      </c>
      <c r="C74" s="6"/>
      <c r="D74" s="28">
        <f>D50</f>
        <v>28000</v>
      </c>
    </row>
    <row r="75" spans="2:4" ht="18.75">
      <c r="B75" s="4" t="s">
        <v>2</v>
      </c>
      <c r="C75" s="6"/>
      <c r="D75" s="28">
        <f>D49</f>
        <v>2000</v>
      </c>
    </row>
    <row r="76" spans="2:4" ht="18.75">
      <c r="B76" s="40" t="s">
        <v>15</v>
      </c>
      <c r="D76" s="39">
        <f>SUM(D65:D75)</f>
        <v>448300.56</v>
      </c>
    </row>
    <row r="78" ht="18.75">
      <c r="B78" s="2" t="s">
        <v>72</v>
      </c>
    </row>
    <row r="79" spans="2:3" ht="18.75">
      <c r="B79" s="10" t="s">
        <v>59</v>
      </c>
      <c r="C79" s="10" t="s">
        <v>66</v>
      </c>
    </row>
    <row r="80" spans="2:3" ht="18.75">
      <c r="B80" s="6" t="s">
        <v>60</v>
      </c>
      <c r="C80" s="28">
        <f>E31</f>
        <v>345000</v>
      </c>
    </row>
    <row r="81" spans="2:3" ht="18.75">
      <c r="B81" s="6" t="s">
        <v>61</v>
      </c>
      <c r="C81" s="28">
        <f>C15*C16*C17</f>
        <v>1016400</v>
      </c>
    </row>
    <row r="82" spans="2:3" ht="18.75">
      <c r="B82" s="6" t="s">
        <v>62</v>
      </c>
      <c r="C82" s="28">
        <f>D76</f>
        <v>448300.56</v>
      </c>
    </row>
    <row r="83" spans="2:3" ht="18.75">
      <c r="B83" s="6" t="s">
        <v>63</v>
      </c>
      <c r="C83" s="28">
        <f>C81-C82</f>
        <v>568099.44</v>
      </c>
    </row>
    <row r="84" spans="2:3" ht="18.75">
      <c r="B84" s="6" t="s">
        <v>64</v>
      </c>
      <c r="C84" s="41">
        <f>C80/C83</f>
        <v>0.6072880480220154</v>
      </c>
    </row>
  </sheetData>
  <sheetProtection/>
  <mergeCells count="2">
    <mergeCell ref="B9:AB9"/>
    <mergeCell ref="B52:E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A4">
      <selection activeCell="N9" sqref="N9"/>
    </sheetView>
  </sheetViews>
  <sheetFormatPr defaultColWidth="9.140625" defaultRowHeight="15"/>
  <cols>
    <col min="1" max="1" width="5.140625" style="0" customWidth="1"/>
    <col min="2" max="2" width="72.421875" style="0" customWidth="1"/>
    <col min="7" max="7" width="4.140625" style="0" customWidth="1"/>
  </cols>
  <sheetData>
    <row r="1" spans="2:11" s="1" customFormat="1" ht="20.25">
      <c r="B1" s="54" t="s">
        <v>101</v>
      </c>
      <c r="C1" s="48"/>
      <c r="D1" s="48"/>
      <c r="E1" s="48"/>
      <c r="F1" s="48"/>
      <c r="G1" s="49"/>
      <c r="H1" s="48"/>
      <c r="I1" s="48"/>
      <c r="J1" s="48"/>
      <c r="K1" s="49"/>
    </row>
    <row r="2" spans="2:11" s="1" customFormat="1" ht="20.25">
      <c r="B2" s="55" t="s">
        <v>100</v>
      </c>
      <c r="C2" s="50"/>
      <c r="D2" s="50"/>
      <c r="E2" s="50"/>
      <c r="F2" s="50"/>
      <c r="G2" s="51"/>
      <c r="H2" s="50"/>
      <c r="I2" s="50"/>
      <c r="J2" s="50"/>
      <c r="K2" s="51"/>
    </row>
    <row r="3" spans="2:11" s="1" customFormat="1" ht="20.25">
      <c r="B3" s="55" t="s">
        <v>103</v>
      </c>
      <c r="C3" s="50"/>
      <c r="D3" s="50"/>
      <c r="E3" s="50"/>
      <c r="F3" s="50"/>
      <c r="G3" s="51"/>
      <c r="H3" s="50"/>
      <c r="I3" s="50"/>
      <c r="J3" s="50"/>
      <c r="K3" s="51"/>
    </row>
    <row r="4" spans="2:11" s="1" customFormat="1" ht="18.75">
      <c r="B4" s="56" t="s">
        <v>104</v>
      </c>
      <c r="C4" s="50"/>
      <c r="D4" s="50"/>
      <c r="E4" s="50"/>
      <c r="F4" s="50"/>
      <c r="G4" s="51"/>
      <c r="H4" s="50"/>
      <c r="I4" s="50"/>
      <c r="J4" s="50"/>
      <c r="K4" s="51"/>
    </row>
    <row r="5" spans="2:11" s="1" customFormat="1" ht="19.5" thickBot="1">
      <c r="B5" s="57" t="s">
        <v>102</v>
      </c>
      <c r="C5" s="52"/>
      <c r="D5" s="52"/>
      <c r="E5" s="52"/>
      <c r="F5" s="52"/>
      <c r="G5" s="53"/>
      <c r="H5" s="52"/>
      <c r="I5" s="52"/>
      <c r="J5" s="52"/>
      <c r="K5" s="53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2691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2015-09-14T10:32:18Z</dcterms:modified>
  <cp:category/>
  <cp:version/>
  <cp:contentType/>
  <cp:contentStatus/>
</cp:coreProperties>
</file>